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defaultThemeVersion="124226"/>
  <bookViews>
    <workbookView xWindow="5175" yWindow="-180" windowWidth="20730" windowHeight="11760" tabRatio="854"/>
  </bookViews>
  <sheets>
    <sheet name="Introduction" sheetId="6" r:id="rId1"/>
    <sheet name="Dedicated Grass Crop Budget" sheetId="4" r:id="rId2"/>
    <sheet name="DGC Budget Example" sheetId="1" r:id="rId3"/>
    <sheet name="Exisiting Hayfield Budget" sheetId="5" r:id="rId4"/>
    <sheet name="Exisiting Hay Budget Example" sheetId="3" r:id="rId5"/>
  </sheets>
  <definedNames>
    <definedName name="_xlnm.Print_Area" localSheetId="1">'Dedicated Grass Crop Budget'!$G$2:$W$54</definedName>
    <definedName name="_xlnm.Print_Area" localSheetId="2">'DGC Budget Example'!$G$2:$W$54</definedName>
    <definedName name="_xlnm.Print_Area" localSheetId="4">'Exisiting Hay Budget Example'!$B$2:$K$39</definedName>
    <definedName name="_xlnm.Print_Area" localSheetId="3">'Exisiting Hayfield Budget'!$B$2:$K$39</definedName>
  </definedNames>
  <calcPr calcId="125725"/>
</workbook>
</file>

<file path=xl/calcChain.xml><?xml version="1.0" encoding="utf-8"?>
<calcChain xmlns="http://schemas.openxmlformats.org/spreadsheetml/2006/main">
  <c r="W26" i="4"/>
  <c r="K7"/>
  <c r="L112" i="5"/>
  <c r="L114" s="1"/>
  <c r="K31"/>
  <c r="I31"/>
  <c r="I30"/>
  <c r="K30" s="1"/>
  <c r="K29"/>
  <c r="I29"/>
  <c r="K28"/>
  <c r="K27"/>
  <c r="K26"/>
  <c r="K22"/>
  <c r="C22"/>
  <c r="K21"/>
  <c r="K20"/>
  <c r="K19"/>
  <c r="K18"/>
  <c r="K16"/>
  <c r="C16"/>
  <c r="K15"/>
  <c r="K14"/>
  <c r="E11"/>
  <c r="D11"/>
  <c r="C11"/>
  <c r="K9"/>
  <c r="K8"/>
  <c r="K7"/>
  <c r="K10" s="1"/>
  <c r="L112" i="4"/>
  <c r="L114" s="1"/>
  <c r="K49"/>
  <c r="K48"/>
  <c r="K47"/>
  <c r="K46"/>
  <c r="K45"/>
  <c r="K44"/>
  <c r="K36"/>
  <c r="W34"/>
  <c r="K32"/>
  <c r="Q31"/>
  <c r="Q29"/>
  <c r="K29"/>
  <c r="Q28"/>
  <c r="K28"/>
  <c r="K30" s="1"/>
  <c r="Q27"/>
  <c r="Q26"/>
  <c r="K25"/>
  <c r="Q22"/>
  <c r="K22"/>
  <c r="C22"/>
  <c r="K21"/>
  <c r="K20"/>
  <c r="K19"/>
  <c r="Q18"/>
  <c r="W18"/>
  <c r="K18"/>
  <c r="K17"/>
  <c r="K16"/>
  <c r="C16"/>
  <c r="W15"/>
  <c r="W16" s="1"/>
  <c r="Q15"/>
  <c r="K15"/>
  <c r="K23" s="1"/>
  <c r="W14"/>
  <c r="Q14"/>
  <c r="E11"/>
  <c r="D11"/>
  <c r="C11"/>
  <c r="W9"/>
  <c r="Q9"/>
  <c r="Q10" s="1"/>
  <c r="K9"/>
  <c r="W8"/>
  <c r="Q8"/>
  <c r="K8"/>
  <c r="W7"/>
  <c r="W10" s="1"/>
  <c r="Q7"/>
  <c r="I30" i="3"/>
  <c r="I31"/>
  <c r="I29"/>
  <c r="K29" s="1"/>
  <c r="L112"/>
  <c r="L114" s="1"/>
  <c r="K28"/>
  <c r="K27"/>
  <c r="K26"/>
  <c r="K22"/>
  <c r="C22"/>
  <c r="C16"/>
  <c r="K15"/>
  <c r="K14"/>
  <c r="E11"/>
  <c r="D11"/>
  <c r="C11"/>
  <c r="K9"/>
  <c r="K8"/>
  <c r="K7"/>
  <c r="V27" i="1"/>
  <c r="V28"/>
  <c r="W28" s="1"/>
  <c r="V29"/>
  <c r="V30"/>
  <c r="V31"/>
  <c r="V26"/>
  <c r="W26" s="1"/>
  <c r="P27"/>
  <c r="P28"/>
  <c r="Q28" s="1"/>
  <c r="P29"/>
  <c r="P30"/>
  <c r="P31"/>
  <c r="P26"/>
  <c r="Q22"/>
  <c r="K36"/>
  <c r="I48"/>
  <c r="K48" s="1"/>
  <c r="I49"/>
  <c r="I47"/>
  <c r="K47" s="1"/>
  <c r="O31"/>
  <c r="Q31" s="1"/>
  <c r="K49"/>
  <c r="K46"/>
  <c r="K45"/>
  <c r="K44"/>
  <c r="K9"/>
  <c r="K8"/>
  <c r="K7"/>
  <c r="C22"/>
  <c r="J33" s="1"/>
  <c r="P19" s="1"/>
  <c r="C11"/>
  <c r="J34" s="1"/>
  <c r="P20" s="1"/>
  <c r="Q14"/>
  <c r="Q34"/>
  <c r="W34" s="1"/>
  <c r="P18"/>
  <c r="V18" s="1"/>
  <c r="W18" s="1"/>
  <c r="E11"/>
  <c r="C16"/>
  <c r="J35" s="1"/>
  <c r="P21" s="1"/>
  <c r="D11"/>
  <c r="K15"/>
  <c r="K16"/>
  <c r="K17"/>
  <c r="K18"/>
  <c r="K19"/>
  <c r="K20"/>
  <c r="K21"/>
  <c r="K22"/>
  <c r="K25"/>
  <c r="K28"/>
  <c r="K29"/>
  <c r="K32"/>
  <c r="W14"/>
  <c r="W15"/>
  <c r="W27"/>
  <c r="U29"/>
  <c r="U30"/>
  <c r="W30" s="1"/>
  <c r="U31"/>
  <c r="W31" s="1"/>
  <c r="W7"/>
  <c r="W8"/>
  <c r="W9"/>
  <c r="Q7"/>
  <c r="Q8"/>
  <c r="Q9"/>
  <c r="Q15"/>
  <c r="Q26"/>
  <c r="Q27"/>
  <c r="O29"/>
  <c r="O30"/>
  <c r="Q30" s="1"/>
  <c r="L112"/>
  <c r="L114" s="1"/>
  <c r="K23" i="5" l="1"/>
  <c r="K35" s="1"/>
  <c r="K37" s="1"/>
  <c r="W30" i="4"/>
  <c r="Q16"/>
  <c r="W28"/>
  <c r="W31"/>
  <c r="W27"/>
  <c r="Q30"/>
  <c r="Q32" s="1"/>
  <c r="K10"/>
  <c r="K35"/>
  <c r="W20"/>
  <c r="K34"/>
  <c r="K32" i="5"/>
  <c r="Q20" i="4"/>
  <c r="K50"/>
  <c r="K33"/>
  <c r="K37" s="1"/>
  <c r="K40" s="1"/>
  <c r="K41" s="1"/>
  <c r="W21"/>
  <c r="Q21"/>
  <c r="W29"/>
  <c r="K30" i="3"/>
  <c r="K16"/>
  <c r="K10"/>
  <c r="K18"/>
  <c r="K31"/>
  <c r="K32" s="1"/>
  <c r="K20"/>
  <c r="K21"/>
  <c r="W29" i="1"/>
  <c r="Q29"/>
  <c r="K50"/>
  <c r="K10"/>
  <c r="K30"/>
  <c r="W16"/>
  <c r="Q18"/>
  <c r="K23"/>
  <c r="W10"/>
  <c r="Q10"/>
  <c r="W32"/>
  <c r="K34"/>
  <c r="Q16"/>
  <c r="Q32"/>
  <c r="V21"/>
  <c r="W21" s="1"/>
  <c r="Q21"/>
  <c r="Q19"/>
  <c r="V19"/>
  <c r="W19" s="1"/>
  <c r="V20"/>
  <c r="W20" s="1"/>
  <c r="Q20"/>
  <c r="K35"/>
  <c r="K33"/>
  <c r="K37" s="1"/>
  <c r="Q23" l="1"/>
  <c r="W32" i="4"/>
  <c r="Q37"/>
  <c r="W37" s="1"/>
  <c r="K52"/>
  <c r="K54" s="1"/>
  <c r="Q19"/>
  <c r="Q23" s="1"/>
  <c r="Q35" s="1"/>
  <c r="W19"/>
  <c r="W23" s="1"/>
  <c r="K35" i="3"/>
  <c r="K37" s="1"/>
  <c r="K19"/>
  <c r="K23" s="1"/>
  <c r="Q35" i="1"/>
  <c r="K40"/>
  <c r="K41" s="1"/>
  <c r="W23"/>
  <c r="W35" s="1"/>
  <c r="W35" i="4" l="1"/>
  <c r="W39" s="1"/>
  <c r="W41" s="1"/>
  <c r="Q39"/>
  <c r="Q41" s="1"/>
  <c r="Q37" i="1"/>
  <c r="W37" s="1"/>
  <c r="W39" s="1"/>
  <c r="W41" s="1"/>
  <c r="K52"/>
  <c r="K54" s="1"/>
  <c r="Q39" l="1"/>
  <c r="Q41" s="1"/>
</calcChain>
</file>

<file path=xl/sharedStrings.xml><?xml version="1.0" encoding="utf-8"?>
<sst xmlns="http://schemas.openxmlformats.org/spreadsheetml/2006/main" count="645" uniqueCount="108">
  <si>
    <t>Land Prep</t>
  </si>
  <si>
    <t>Unit</t>
  </si>
  <si>
    <t>Quantity</t>
  </si>
  <si>
    <t>Price</t>
  </si>
  <si>
    <t>Amount</t>
  </si>
  <si>
    <t>acre</t>
  </si>
  <si>
    <t>Plow, moldboard</t>
  </si>
  <si>
    <t>Plow, chisel</t>
  </si>
  <si>
    <t>Disc</t>
  </si>
  <si>
    <t>Field cultivator</t>
  </si>
  <si>
    <t>Cultimulcher</t>
  </si>
  <si>
    <t xml:space="preserve">Till-all </t>
  </si>
  <si>
    <t>Planting regular</t>
  </si>
  <si>
    <t>Rotary hoe</t>
  </si>
  <si>
    <t>($/acre)</t>
  </si>
  <si>
    <t>Herbicide</t>
  </si>
  <si>
    <t>Weed Control</t>
  </si>
  <si>
    <t>Spraying</t>
  </si>
  <si>
    <t>lbs / acre</t>
  </si>
  <si>
    <t>Seed</t>
  </si>
  <si>
    <t>Fertilizer and Lime</t>
  </si>
  <si>
    <t>Lime</t>
  </si>
  <si>
    <t>tons/acre</t>
  </si>
  <si>
    <t>N</t>
  </si>
  <si>
    <t>($/unit)</t>
  </si>
  <si>
    <t>MAP</t>
  </si>
  <si>
    <t>DAP</t>
  </si>
  <si>
    <t>TSP</t>
  </si>
  <si>
    <t>Price/ton</t>
  </si>
  <si>
    <t>Second Year</t>
  </si>
  <si>
    <r>
      <t>P</t>
    </r>
    <r>
      <rPr>
        <vertAlign val="subscript"/>
        <sz val="12"/>
        <rFont val="Arial"/>
        <family val="2"/>
      </rPr>
      <t>2</t>
    </r>
    <r>
      <rPr>
        <sz val="12"/>
        <rFont val="Arial"/>
        <family val="2"/>
      </rPr>
      <t>O</t>
    </r>
    <r>
      <rPr>
        <vertAlign val="subscript"/>
        <sz val="12"/>
        <rFont val="Arial"/>
        <family val="2"/>
      </rPr>
      <t>5</t>
    </r>
  </si>
  <si>
    <r>
      <t>K</t>
    </r>
    <r>
      <rPr>
        <vertAlign val="subscript"/>
        <sz val="12"/>
        <rFont val="Arial"/>
        <family val="2"/>
      </rPr>
      <t>2</t>
    </r>
    <r>
      <rPr>
        <sz val="12"/>
        <rFont val="Arial"/>
        <family val="2"/>
      </rPr>
      <t>O</t>
    </r>
  </si>
  <si>
    <r>
      <t>% P</t>
    </r>
    <r>
      <rPr>
        <vertAlign val="subscript"/>
        <sz val="12"/>
        <rFont val="Arial"/>
        <family val="2"/>
      </rPr>
      <t>2</t>
    </r>
    <r>
      <rPr>
        <sz val="12"/>
        <rFont val="Arial"/>
        <family val="2"/>
      </rPr>
      <t>O</t>
    </r>
    <r>
      <rPr>
        <vertAlign val="subscript"/>
        <sz val="12"/>
        <rFont val="Arial"/>
        <family val="2"/>
      </rPr>
      <t>5</t>
    </r>
  </si>
  <si>
    <t>Harvest</t>
  </si>
  <si>
    <t>Total Harvest</t>
  </si>
  <si>
    <t>Mower/conditioning</t>
  </si>
  <si>
    <t>Raking</t>
  </si>
  <si>
    <t>Windrow merging</t>
  </si>
  <si>
    <t>Yield</t>
  </si>
  <si>
    <t>bales/acre</t>
  </si>
  <si>
    <t>bale</t>
  </si>
  <si>
    <t>Biomass</t>
  </si>
  <si>
    <t>(tons/acre)</t>
  </si>
  <si>
    <t>Bale Round</t>
  </si>
  <si>
    <t>Bale lg sq</t>
  </si>
  <si>
    <t>Bale sm sq</t>
  </si>
  <si>
    <t>(lbs / bale)</t>
  </si>
  <si>
    <t>(bales/acre)</t>
  </si>
  <si>
    <t>Total Cost per Acre</t>
  </si>
  <si>
    <t>Cost Per Ton</t>
  </si>
  <si>
    <t>Third Year or Older</t>
  </si>
  <si>
    <t>Land Charge</t>
  </si>
  <si>
    <t>Urea</t>
  </si>
  <si>
    <t>% N</t>
  </si>
  <si>
    <t>Cost / unit (lb)</t>
  </si>
  <si>
    <t>Nutrient Value Calculator</t>
  </si>
  <si>
    <r>
      <t>% K</t>
    </r>
    <r>
      <rPr>
        <vertAlign val="subscript"/>
        <sz val="12"/>
        <rFont val="Arial"/>
        <family val="2"/>
      </rPr>
      <t>2</t>
    </r>
    <r>
      <rPr>
        <sz val="12"/>
        <rFont val="Verdana"/>
        <family val="2"/>
      </rPr>
      <t xml:space="preserve">O </t>
    </r>
  </si>
  <si>
    <r>
      <t>Cost / unit K</t>
    </r>
    <r>
      <rPr>
        <vertAlign val="subscript"/>
        <sz val="12"/>
        <rFont val="Arial"/>
        <family val="2"/>
      </rPr>
      <t>2</t>
    </r>
    <r>
      <rPr>
        <sz val="12"/>
        <rFont val="Verdana"/>
        <family val="2"/>
      </rPr>
      <t xml:space="preserve">O </t>
    </r>
  </si>
  <si>
    <t>Phosphorous*</t>
  </si>
  <si>
    <r>
      <t>Cost / unit P</t>
    </r>
    <r>
      <rPr>
        <vertAlign val="subscript"/>
        <sz val="12"/>
        <rFont val="Arial"/>
        <family val="2"/>
      </rPr>
      <t>2</t>
    </r>
    <r>
      <rPr>
        <sz val="12"/>
        <rFont val="Arial"/>
        <family val="2"/>
      </rPr>
      <t>O</t>
    </r>
    <r>
      <rPr>
        <vertAlign val="subscript"/>
        <sz val="12"/>
        <rFont val="Arial"/>
        <family val="2"/>
      </rPr>
      <t>5</t>
    </r>
  </si>
  <si>
    <t>Nitrogen*</t>
  </si>
  <si>
    <t xml:space="preserve"> DAP - diammonium phosphate, 18-46-0</t>
  </si>
  <si>
    <t xml:space="preserve"> TSP - triple superphosphate, 0-46-0</t>
  </si>
  <si>
    <t xml:space="preserve"> Urea,  46-0-0</t>
  </si>
  <si>
    <t>Muriate of Potash</t>
  </si>
  <si>
    <t xml:space="preserve"> Muriate of potash, 0-0-60</t>
  </si>
  <si>
    <t>*MAP - monoammonium phosphate, 12-52-0</t>
  </si>
  <si>
    <t>Input Costs:</t>
  </si>
  <si>
    <t xml:space="preserve">Seeding/First Year </t>
  </si>
  <si>
    <t>Annual Seeding Cost Over No. Years:</t>
  </si>
  <si>
    <t>Machinery Costs</t>
  </si>
  <si>
    <t>http://www.nass.usda.gov/Statistics_by_State/Pennsylvania/Publications/Machinery_Custom_Rates/</t>
  </si>
  <si>
    <t xml:space="preserve">Machinery and Implement rates are derived from the publication, "PA Machinery Custom Rates" USDA Ag Statistic Services.  Can be found at </t>
  </si>
  <si>
    <t>Total</t>
  </si>
  <si>
    <t>Prorated Establishment Cost</t>
  </si>
  <si>
    <t>Total Establishment Cost Per Acre</t>
  </si>
  <si>
    <t>Total Input Costs per Acre</t>
  </si>
  <si>
    <t>Harvest (if made in the seeding year)</t>
  </si>
  <si>
    <t>Spreading</t>
  </si>
  <si>
    <t>Budget</t>
  </si>
  <si>
    <t>Total Costs per Acre</t>
  </si>
  <si>
    <t>Prepared by Sid Bosworth, 3/2011</t>
  </si>
  <si>
    <t>Total Cost (harvest plus prorated establishment cost)</t>
  </si>
  <si>
    <t>Dry Matter</t>
  </si>
  <si>
    <t>(%)</t>
  </si>
  <si>
    <t>Cost of Production Estimate for Existing Hayfield or Marginal Land Harvested for Biomass</t>
  </si>
  <si>
    <t>Example</t>
  </si>
  <si>
    <t>Developed by Sid Bosworth</t>
  </si>
  <si>
    <t>University of Vermont</t>
  </si>
  <si>
    <t>sid.bosworth@uvm.edu</t>
  </si>
  <si>
    <t>*Grass biomass can be from a number of grass species.  The most common species include warm season grasses such as switchgrass and big bluestem or cool season grasses such as reed canarygrass and tall fescue.  This budget estimator is designed for establishment by seed.  Some biomass species such as giant miscanthus must be planted vegetatively by rhizome cuttings; therfore, the cost of establishment must to adjusted to account for these additional costs.</t>
  </si>
  <si>
    <t>Cost of Production  Estimates  for Establishing and Harvesting Dedicated Grass Crops Utilized For Biomass*</t>
  </si>
  <si>
    <t>Cost of Grass Biomass Establishment, Maintenance and Harvest Estimator</t>
  </si>
  <si>
    <t>Dedicated Grass Crop Budget</t>
  </si>
  <si>
    <t>An example of the dedicated grass biomass crop can be found in the third worksheet</t>
  </si>
  <si>
    <t>DGC Budget Example</t>
  </si>
  <si>
    <t>An example of the "Exising Hay Field" biomass crop can be found in the fifth worksheet</t>
  </si>
  <si>
    <t>The "Existing Hayfield" biomass crop can be found in the fourth worksheet</t>
  </si>
  <si>
    <t>Existing Hayfield Budget</t>
  </si>
  <si>
    <t>Existing Hayfield Budget Example</t>
  </si>
  <si>
    <t>This page has been formatted for printing.</t>
  </si>
  <si>
    <t>This page has been formatted in landscape for printing</t>
  </si>
  <si>
    <t>Both budget pages have been formatted in landscpe for printing.</t>
  </si>
  <si>
    <t>This spreadsheet contains two budget calculators for estimating the costs for producing and harvesting biomass from perennial grasses.  These budgets do not include transportation, storage or processing costs.</t>
  </si>
  <si>
    <t>The first budget estimator is for dedicated grass crops that would be intentionally planted, mantained and harvest for biomass energy.  This budget assumes that the crop is harvested only once per year.  For many grasses, it takes two to three years to reach an optiumum potential for yield; therefore, the budget is developed to estimate the seeding year, second and thid year of production.   Also, some  grasses can be harvested the seeding year but others don't have enough growth to justify a harvest.  The budget estimator is in the second worksheet of this program.</t>
  </si>
  <si>
    <t>Plant and Soil Science Department</t>
  </si>
  <si>
    <t>Extension Agronomy Specialist</t>
  </si>
  <si>
    <t>The second budget estimator is for existing hay fields and meadows that could potentially be harvested for biomass.  Again, the assmption is that these fields will be harvested once per year and that over time, some nutrients will need to be replaced to account for removal with the biomass crop.</t>
  </si>
</sst>
</file>

<file path=xl/styles.xml><?xml version="1.0" encoding="utf-8"?>
<styleSheet xmlns="http://schemas.openxmlformats.org/spreadsheetml/2006/main">
  <numFmts count="2">
    <numFmt numFmtId="44" formatCode="_(&quot;$&quot;* #,##0.00_);_(&quot;$&quot;* \(#,##0.00\);_(&quot;$&quot;* &quot;-&quot;??_);_(@_)"/>
    <numFmt numFmtId="164" formatCode="0.0"/>
  </numFmts>
  <fonts count="24">
    <font>
      <sz val="10"/>
      <name val="Verdana"/>
    </font>
    <font>
      <sz val="10"/>
      <name val="Verdana"/>
      <family val="2"/>
    </font>
    <font>
      <sz val="8"/>
      <name val="Verdana"/>
      <family val="2"/>
    </font>
    <font>
      <u/>
      <sz val="12.5"/>
      <color indexed="12"/>
      <name val="Verdana"/>
      <family val="2"/>
    </font>
    <font>
      <b/>
      <sz val="12"/>
      <name val="Arial"/>
      <family val="2"/>
    </font>
    <font>
      <sz val="12"/>
      <name val="Arial"/>
      <family val="2"/>
    </font>
    <font>
      <b/>
      <i/>
      <sz val="12"/>
      <name val="Arial"/>
      <family val="2"/>
    </font>
    <font>
      <vertAlign val="subscript"/>
      <sz val="12"/>
      <name val="Arial"/>
      <family val="2"/>
    </font>
    <font>
      <b/>
      <sz val="14"/>
      <name val="Arial"/>
      <family val="2"/>
    </font>
    <font>
      <sz val="12"/>
      <name val="Verdana"/>
      <family val="2"/>
    </font>
    <font>
      <b/>
      <sz val="16"/>
      <name val="Arial"/>
      <family val="2"/>
    </font>
    <font>
      <sz val="16"/>
      <name val="Arial"/>
      <family val="2"/>
    </font>
    <font>
      <b/>
      <sz val="14"/>
      <color indexed="10"/>
      <name val="Arial"/>
      <family val="2"/>
    </font>
    <font>
      <b/>
      <sz val="16"/>
      <color indexed="12"/>
      <name val="Arial"/>
      <family val="2"/>
    </font>
    <font>
      <sz val="11"/>
      <name val="Arial"/>
      <family val="2"/>
    </font>
    <font>
      <b/>
      <sz val="14"/>
      <color rgb="FFFF0000"/>
      <name val="Arial"/>
      <family val="2"/>
    </font>
    <font>
      <u/>
      <sz val="12"/>
      <color indexed="12"/>
      <name val="Verdana"/>
      <family val="2"/>
    </font>
    <font>
      <b/>
      <i/>
      <sz val="14"/>
      <name val="Arial"/>
      <family val="2"/>
    </font>
    <font>
      <b/>
      <i/>
      <sz val="16"/>
      <name val="Arial"/>
      <family val="2"/>
    </font>
    <font>
      <b/>
      <sz val="26"/>
      <color rgb="FFFF0000"/>
      <name val="Arial"/>
      <family val="2"/>
    </font>
    <font>
      <b/>
      <sz val="28"/>
      <color rgb="FFFF0000"/>
      <name val="Arial"/>
      <family val="2"/>
    </font>
    <font>
      <sz val="11"/>
      <name val="Verdana"/>
      <family val="2"/>
    </font>
    <font>
      <sz val="14"/>
      <color theme="1"/>
      <name val="Verdana"/>
      <family val="2"/>
    </font>
    <font>
      <b/>
      <sz val="16"/>
      <color theme="1"/>
      <name val="Arial"/>
      <family val="2"/>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00B050"/>
        <bgColor indexed="64"/>
      </patternFill>
    </fill>
  </fills>
  <borders count="2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56">
    <xf numFmtId="0" fontId="0" fillId="0" borderId="0" xfId="0"/>
    <xf numFmtId="0" fontId="5" fillId="2" borderId="0" xfId="0" applyFont="1" applyFill="1" applyBorder="1"/>
    <xf numFmtId="0" fontId="12" fillId="2" borderId="0" xfId="0" applyFont="1" applyFill="1" applyBorder="1" applyAlignment="1">
      <alignment horizontal="center"/>
    </xf>
    <xf numFmtId="0" fontId="4" fillId="2" borderId="0" xfId="0" applyFont="1" applyFill="1" applyBorder="1" applyAlignment="1">
      <alignment horizontal="center"/>
    </xf>
    <xf numFmtId="0" fontId="6" fillId="2" borderId="0" xfId="0"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Border="1" applyAlignment="1" applyProtection="1">
      <alignment horizontal="center"/>
    </xf>
    <xf numFmtId="0" fontId="6" fillId="2" borderId="0" xfId="0" applyFont="1" applyFill="1" applyBorder="1" applyAlignment="1" applyProtection="1">
      <alignment horizontal="center"/>
    </xf>
    <xf numFmtId="2" fontId="5" fillId="2" borderId="0" xfId="0" applyNumberFormat="1" applyFont="1" applyFill="1" applyBorder="1" applyAlignment="1" applyProtection="1">
      <alignment horizontal="center"/>
    </xf>
    <xf numFmtId="1" fontId="5" fillId="2" borderId="0" xfId="0" applyNumberFormat="1" applyFont="1" applyFill="1" applyBorder="1" applyAlignment="1" applyProtection="1">
      <alignment horizontal="center"/>
      <protection locked="0"/>
    </xf>
    <xf numFmtId="2" fontId="5" fillId="2" borderId="0"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horizontal="right"/>
    </xf>
    <xf numFmtId="44" fontId="4" fillId="2" borderId="0" xfId="1" applyFont="1" applyFill="1" applyBorder="1"/>
    <xf numFmtId="2" fontId="5" fillId="2" borderId="0" xfId="0" applyNumberFormat="1" applyFont="1" applyFill="1" applyBorder="1"/>
    <xf numFmtId="2" fontId="6" fillId="2" borderId="0" xfId="0" applyNumberFormat="1" applyFont="1" applyFill="1" applyBorder="1" applyAlignment="1" applyProtection="1">
      <alignment horizontal="center"/>
    </xf>
    <xf numFmtId="0" fontId="5" fillId="2" borderId="0" xfId="0" applyFont="1" applyFill="1" applyBorder="1" applyProtection="1"/>
    <xf numFmtId="2" fontId="5" fillId="2" borderId="0" xfId="0" applyNumberFormat="1" applyFont="1" applyFill="1" applyBorder="1" applyAlignment="1">
      <alignment horizontal="right"/>
    </xf>
    <xf numFmtId="0" fontId="4" fillId="2" borderId="0" xfId="0" applyFont="1" applyFill="1" applyBorder="1" applyAlignment="1">
      <alignment horizontal="right"/>
    </xf>
    <xf numFmtId="0" fontId="5" fillId="2" borderId="0" xfId="0" applyFont="1" applyFill="1"/>
    <xf numFmtId="0" fontId="6" fillId="2" borderId="0" xfId="0" applyFont="1" applyFill="1" applyAlignment="1">
      <alignment horizontal="center"/>
    </xf>
    <xf numFmtId="0" fontId="5" fillId="2" borderId="0" xfId="0" applyFont="1" applyFill="1" applyAlignment="1">
      <alignment horizontal="center"/>
    </xf>
    <xf numFmtId="44" fontId="4" fillId="2" borderId="0" xfId="0" applyNumberFormat="1" applyFont="1" applyFill="1" applyBorder="1"/>
    <xf numFmtId="0" fontId="11" fillId="2" borderId="0" xfId="0" applyFont="1" applyFill="1"/>
    <xf numFmtId="0" fontId="10" fillId="2" borderId="0" xfId="0" applyFont="1" applyFill="1"/>
    <xf numFmtId="0" fontId="4" fillId="2" borderId="0" xfId="0" applyFont="1" applyFill="1" applyAlignment="1">
      <alignment horizontal="center"/>
    </xf>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14" fillId="2" borderId="1" xfId="0" applyFont="1" applyFill="1" applyBorder="1" applyAlignment="1" applyProtection="1">
      <alignment horizontal="center"/>
    </xf>
    <xf numFmtId="0" fontId="14" fillId="2" borderId="0" xfId="0" applyFont="1" applyFill="1" applyAlignment="1">
      <alignment horizontal="center"/>
    </xf>
    <xf numFmtId="0" fontId="14" fillId="2" borderId="0" xfId="0" applyFont="1" applyFill="1" applyBorder="1" applyAlignment="1" applyProtection="1">
      <alignment horizontal="center"/>
    </xf>
    <xf numFmtId="0" fontId="9" fillId="2" borderId="2" xfId="0" applyFont="1" applyFill="1" applyBorder="1" applyAlignment="1" applyProtection="1">
      <alignment horizontal="center"/>
      <protection locked="0"/>
    </xf>
    <xf numFmtId="1" fontId="9" fillId="2" borderId="2" xfId="0" applyNumberFormat="1" applyFont="1" applyFill="1" applyBorder="1" applyAlignment="1" applyProtection="1">
      <alignment horizontal="center"/>
      <protection locked="0"/>
    </xf>
    <xf numFmtId="4" fontId="5" fillId="2" borderId="0" xfId="0" applyNumberFormat="1" applyFont="1" applyFill="1" applyBorder="1" applyProtection="1"/>
    <xf numFmtId="0" fontId="5" fillId="2" borderId="2" xfId="0" applyFont="1" applyFill="1" applyBorder="1" applyAlignment="1">
      <alignment horizontal="center"/>
    </xf>
    <xf numFmtId="1" fontId="9" fillId="2" borderId="2" xfId="0" applyNumberFormat="1" applyFont="1" applyFill="1" applyBorder="1" applyAlignment="1" applyProtection="1">
      <alignment horizontal="center"/>
    </xf>
    <xf numFmtId="0" fontId="5" fillId="2" borderId="0" xfId="0" applyFont="1" applyFill="1" applyAlignment="1" applyProtection="1">
      <alignment horizontal="center"/>
    </xf>
    <xf numFmtId="1" fontId="5" fillId="2" borderId="2" xfId="0" applyNumberFormat="1" applyFont="1" applyFill="1" applyBorder="1" applyAlignment="1" applyProtection="1">
      <alignment horizontal="center"/>
      <protection locked="0"/>
    </xf>
    <xf numFmtId="2" fontId="5" fillId="2" borderId="2" xfId="0" applyNumberFormat="1" applyFont="1" applyFill="1" applyBorder="1" applyAlignment="1" applyProtection="1">
      <alignment horizontal="right"/>
      <protection locked="0"/>
    </xf>
    <xf numFmtId="2" fontId="5" fillId="2" borderId="2" xfId="0" applyNumberFormat="1" applyFont="1" applyFill="1" applyBorder="1" applyProtection="1"/>
    <xf numFmtId="2" fontId="9" fillId="2" borderId="2" xfId="0" applyNumberFormat="1" applyFont="1" applyFill="1" applyBorder="1" applyAlignment="1" applyProtection="1">
      <alignment horizontal="center"/>
    </xf>
    <xf numFmtId="0" fontId="9" fillId="2" borderId="5" xfId="0" applyFont="1" applyFill="1" applyBorder="1" applyProtection="1"/>
    <xf numFmtId="2" fontId="9" fillId="2" borderId="6" xfId="0" applyNumberFormat="1" applyFont="1" applyFill="1" applyBorder="1" applyProtection="1"/>
    <xf numFmtId="0" fontId="9" fillId="2" borderId="6" xfId="0" applyFont="1" applyFill="1" applyBorder="1" applyProtection="1"/>
    <xf numFmtId="0" fontId="9" fillId="2" borderId="2" xfId="0" applyFont="1" applyFill="1" applyBorder="1" applyAlignment="1" applyProtection="1">
      <alignment horizontal="center"/>
    </xf>
    <xf numFmtId="2" fontId="5" fillId="2" borderId="2" xfId="0" applyNumberFormat="1" applyFont="1" applyFill="1" applyBorder="1" applyAlignment="1" applyProtection="1">
      <alignment horizontal="right"/>
    </xf>
    <xf numFmtId="2" fontId="9" fillId="2" borderId="0" xfId="0" applyNumberFormat="1" applyFont="1" applyFill="1" applyBorder="1" applyProtection="1"/>
    <xf numFmtId="0" fontId="9" fillId="2" borderId="0" xfId="0" applyFont="1" applyFill="1" applyBorder="1" applyProtection="1"/>
    <xf numFmtId="2" fontId="4" fillId="2" borderId="0" xfId="0" applyNumberFormat="1" applyFont="1" applyFill="1" applyBorder="1" applyAlignment="1" applyProtection="1">
      <alignment horizontal="right"/>
    </xf>
    <xf numFmtId="44" fontId="4" fillId="2" borderId="2" xfId="1" applyFont="1" applyFill="1" applyBorder="1" applyAlignment="1" applyProtection="1">
      <alignment horizontal="right"/>
    </xf>
    <xf numFmtId="44" fontId="4" fillId="2" borderId="2" xfId="1" applyFont="1" applyFill="1" applyBorder="1"/>
    <xf numFmtId="9" fontId="4" fillId="2" borderId="0" xfId="0" applyNumberFormat="1" applyFont="1" applyFill="1" applyBorder="1" applyProtection="1"/>
    <xf numFmtId="0" fontId="9" fillId="2" borderId="0" xfId="0" applyFont="1" applyFill="1" applyBorder="1" applyProtection="1">
      <protection locked="0"/>
    </xf>
    <xf numFmtId="2" fontId="5" fillId="2" borderId="2" xfId="0" applyNumberFormat="1" applyFont="1" applyFill="1" applyBorder="1"/>
    <xf numFmtId="2" fontId="5" fillId="2" borderId="0" xfId="0" applyNumberFormat="1" applyFont="1" applyFill="1" applyAlignment="1" applyProtection="1">
      <alignment horizontal="center"/>
    </xf>
    <xf numFmtId="1" fontId="5" fillId="2" borderId="0" xfId="0" applyNumberFormat="1" applyFont="1" applyFill="1" applyAlignment="1" applyProtection="1">
      <alignment horizontal="center"/>
    </xf>
    <xf numFmtId="2" fontId="4" fillId="2" borderId="0" xfId="0" applyNumberFormat="1" applyFont="1" applyFill="1" applyBorder="1"/>
    <xf numFmtId="0" fontId="5" fillId="2" borderId="0" xfId="0" applyFont="1" applyFill="1" applyProtection="1"/>
    <xf numFmtId="2" fontId="5" fillId="2" borderId="3" xfId="0" applyNumberFormat="1" applyFont="1" applyFill="1" applyBorder="1" applyAlignment="1" applyProtection="1">
      <alignment horizontal="right"/>
      <protection locked="0"/>
    </xf>
    <xf numFmtId="2" fontId="5" fillId="2" borderId="3" xfId="0" applyNumberFormat="1" applyFont="1" applyFill="1" applyBorder="1"/>
    <xf numFmtId="2" fontId="5" fillId="2" borderId="3" xfId="0" applyNumberFormat="1" applyFont="1" applyFill="1" applyBorder="1" applyAlignment="1">
      <alignment horizontal="right"/>
    </xf>
    <xf numFmtId="0" fontId="4" fillId="2" borderId="0" xfId="0" applyFont="1" applyFill="1" applyAlignment="1">
      <alignment horizontal="right"/>
    </xf>
    <xf numFmtId="44" fontId="4" fillId="2" borderId="2" xfId="0" applyNumberFormat="1" applyFont="1" applyFill="1" applyBorder="1"/>
    <xf numFmtId="0" fontId="5" fillId="2" borderId="9" xfId="0" applyFont="1" applyFill="1" applyBorder="1"/>
    <xf numFmtId="0" fontId="5" fillId="2" borderId="10" xfId="0" applyFont="1" applyFill="1" applyBorder="1"/>
    <xf numFmtId="0" fontId="6" fillId="2" borderId="16" xfId="0" applyFont="1" applyFill="1" applyBorder="1" applyProtection="1"/>
    <xf numFmtId="0" fontId="4" fillId="2" borderId="17" xfId="0" applyFont="1" applyFill="1" applyBorder="1" applyAlignment="1" applyProtection="1">
      <alignment horizontal="center"/>
    </xf>
    <xf numFmtId="0" fontId="9" fillId="2" borderId="18" xfId="0" applyFont="1" applyFill="1" applyBorder="1" applyAlignment="1" applyProtection="1">
      <alignment horizontal="right"/>
    </xf>
    <xf numFmtId="1" fontId="9" fillId="2" borderId="19" xfId="0" applyNumberFormat="1" applyFont="1" applyFill="1" applyBorder="1" applyAlignment="1" applyProtection="1">
      <alignment horizontal="center"/>
      <protection locked="0"/>
    </xf>
    <xf numFmtId="1" fontId="9" fillId="2" borderId="19" xfId="0" applyNumberFormat="1" applyFont="1" applyFill="1" applyBorder="1" applyAlignment="1" applyProtection="1">
      <alignment horizontal="center"/>
    </xf>
    <xf numFmtId="2" fontId="9" fillId="2" borderId="19" xfId="0" applyNumberFormat="1" applyFont="1" applyFill="1" applyBorder="1" applyAlignment="1" applyProtection="1">
      <alignment horizontal="center"/>
    </xf>
    <xf numFmtId="0" fontId="9" fillId="2" borderId="9" xfId="0" applyFont="1" applyFill="1" applyBorder="1" applyProtection="1"/>
    <xf numFmtId="0" fontId="6" fillId="2" borderId="16" xfId="0" applyFont="1" applyFill="1" applyBorder="1" applyAlignment="1" applyProtection="1">
      <alignment horizontal="left"/>
    </xf>
    <xf numFmtId="0" fontId="9" fillId="2" borderId="9" xfId="0" applyFont="1" applyFill="1" applyBorder="1" applyAlignment="1" applyProtection="1">
      <alignment horizontal="right"/>
    </xf>
    <xf numFmtId="0" fontId="5" fillId="2" borderId="11" xfId="0" applyFont="1" applyFill="1" applyBorder="1"/>
    <xf numFmtId="0" fontId="5" fillId="2" borderId="1" xfId="0" applyFont="1" applyFill="1" applyBorder="1"/>
    <xf numFmtId="0" fontId="5" fillId="2" borderId="12" xfId="0" applyFont="1" applyFill="1" applyBorder="1"/>
    <xf numFmtId="2" fontId="4" fillId="2" borderId="0" xfId="0" applyNumberFormat="1" applyFont="1" applyFill="1" applyBorder="1" applyAlignment="1" applyProtection="1">
      <alignment horizontal="right"/>
      <protection locked="0"/>
    </xf>
    <xf numFmtId="0" fontId="6" fillId="2" borderId="0" xfId="0" applyFont="1" applyFill="1" applyAlignment="1">
      <alignment horizontal="left"/>
    </xf>
    <xf numFmtId="0" fontId="5" fillId="2" borderId="0" xfId="0" applyFont="1" applyFill="1" applyAlignment="1">
      <alignment horizontal="right"/>
    </xf>
    <xf numFmtId="164" fontId="5" fillId="2" borderId="2" xfId="0" applyNumberFormat="1" applyFont="1" applyFill="1" applyBorder="1" applyAlignment="1" applyProtection="1">
      <alignment horizontal="center"/>
    </xf>
    <xf numFmtId="0" fontId="0" fillId="0" borderId="0" xfId="0" applyAlignment="1">
      <alignment horizontal="right"/>
    </xf>
    <xf numFmtId="2" fontId="17" fillId="2" borderId="0" xfId="0" applyNumberFormat="1" applyFont="1" applyFill="1" applyBorder="1" applyAlignment="1" applyProtection="1">
      <alignment horizontal="left"/>
    </xf>
    <xf numFmtId="0" fontId="13" fillId="2" borderId="0" xfId="0" applyFont="1" applyFill="1" applyBorder="1" applyAlignment="1">
      <alignment vertical="center"/>
    </xf>
    <xf numFmtId="0" fontId="11" fillId="2" borderId="0" xfId="0" applyFont="1" applyFill="1" applyBorder="1"/>
    <xf numFmtId="0" fontId="5" fillId="2" borderId="2" xfId="0" applyFont="1" applyFill="1" applyBorder="1" applyAlignment="1" applyProtection="1">
      <alignment horizontal="center"/>
      <protection locked="0"/>
    </xf>
    <xf numFmtId="2" fontId="5" fillId="2" borderId="2" xfId="0" applyNumberFormat="1" applyFont="1" applyFill="1" applyBorder="1" applyProtection="1">
      <protection locked="0"/>
    </xf>
    <xf numFmtId="2" fontId="5" fillId="2" borderId="3" xfId="0" applyNumberFormat="1" applyFont="1" applyFill="1" applyBorder="1" applyProtection="1">
      <protection locked="0"/>
    </xf>
    <xf numFmtId="0" fontId="14" fillId="2" borderId="0" xfId="0" applyFont="1" applyFill="1"/>
    <xf numFmtId="0" fontId="16" fillId="2" borderId="0" xfId="2" applyFont="1" applyFill="1" applyAlignment="1" applyProtection="1"/>
    <xf numFmtId="0" fontId="4" fillId="8" borderId="20" xfId="0" applyFont="1" applyFill="1" applyBorder="1" applyAlignment="1">
      <alignment horizontal="center"/>
    </xf>
    <xf numFmtId="0" fontId="4" fillId="8" borderId="21" xfId="0" applyFont="1" applyFill="1" applyBorder="1" applyAlignment="1">
      <alignment horizontal="center"/>
    </xf>
    <xf numFmtId="0" fontId="4" fillId="8" borderId="22" xfId="0" applyFont="1" applyFill="1" applyBorder="1" applyAlignment="1">
      <alignment horizontal="center"/>
    </xf>
    <xf numFmtId="0" fontId="5" fillId="2" borderId="1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16" fillId="2" borderId="9" xfId="2" applyFont="1" applyFill="1" applyBorder="1" applyAlignment="1" applyProtection="1">
      <alignment horizontal="left" vertical="top" wrapText="1"/>
    </xf>
    <xf numFmtId="0" fontId="16" fillId="2" borderId="0" xfId="2" applyFont="1" applyFill="1" applyBorder="1" applyAlignment="1" applyProtection="1">
      <alignment horizontal="left" vertical="top" wrapText="1"/>
    </xf>
    <xf numFmtId="0" fontId="16" fillId="2" borderId="10" xfId="2" applyFont="1" applyFill="1" applyBorder="1" applyAlignment="1" applyProtection="1">
      <alignment horizontal="left" vertical="top" wrapText="1"/>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5" fillId="4" borderId="3" xfId="0" applyFont="1" applyFill="1" applyBorder="1" applyAlignment="1">
      <alignment horizontal="center"/>
    </xf>
    <xf numFmtId="0" fontId="15" fillId="4" borderId="7" xfId="0" applyFont="1" applyFill="1" applyBorder="1" applyAlignment="1">
      <alignment horizontal="center"/>
    </xf>
    <xf numFmtId="0" fontId="15" fillId="4" borderId="8" xfId="0" applyFont="1" applyFill="1" applyBorder="1" applyAlignment="1">
      <alignment horizontal="center"/>
    </xf>
    <xf numFmtId="0" fontId="12" fillId="5" borderId="2" xfId="0" applyFont="1" applyFill="1" applyBorder="1" applyAlignment="1">
      <alignment horizontal="center"/>
    </xf>
    <xf numFmtId="0" fontId="12" fillId="7" borderId="2" xfId="0" applyFont="1" applyFill="1" applyBorder="1" applyAlignment="1">
      <alignment horizontal="center"/>
    </xf>
    <xf numFmtId="0" fontId="12" fillId="6" borderId="2" xfId="0" applyFont="1" applyFill="1" applyBorder="1" applyAlignment="1">
      <alignment horizontal="center"/>
    </xf>
    <xf numFmtId="0" fontId="18" fillId="2" borderId="0" xfId="0" applyFont="1" applyFill="1" applyAlignment="1">
      <alignment horizontal="center" vertical="center"/>
    </xf>
    <xf numFmtId="0" fontId="8" fillId="4" borderId="13" xfId="0" applyFont="1" applyFill="1" applyBorder="1" applyAlignment="1">
      <alignment horizontal="center"/>
    </xf>
    <xf numFmtId="0" fontId="8" fillId="4" borderId="14" xfId="0" applyFont="1" applyFill="1" applyBorder="1" applyAlignment="1">
      <alignment horizontal="center"/>
    </xf>
    <xf numFmtId="0" fontId="8" fillId="4" borderId="15" xfId="0" applyFont="1" applyFill="1" applyBorder="1" applyAlignment="1">
      <alignment horizontal="center"/>
    </xf>
    <xf numFmtId="0" fontId="5" fillId="2" borderId="2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27" xfId="0" applyFont="1" applyFill="1" applyBorder="1" applyAlignment="1">
      <alignment horizontal="left" vertical="top" wrapText="1"/>
    </xf>
    <xf numFmtId="0" fontId="19" fillId="2" borderId="0" xfId="0" applyFont="1" applyFill="1" applyBorder="1" applyAlignment="1">
      <alignment vertical="center"/>
    </xf>
    <xf numFmtId="0" fontId="20" fillId="2" borderId="0" xfId="0" applyFont="1" applyFill="1" applyBorder="1" applyAlignment="1">
      <alignment vertical="center"/>
    </xf>
    <xf numFmtId="0" fontId="23" fillId="2" borderId="0" xfId="0" applyFont="1" applyFill="1" applyBorder="1" applyAlignment="1">
      <alignment vertical="center"/>
    </xf>
    <xf numFmtId="0" fontId="0" fillId="2" borderId="0" xfId="0" applyFill="1"/>
    <xf numFmtId="0" fontId="22" fillId="9" borderId="23" xfId="0" applyFont="1" applyFill="1" applyBorder="1" applyAlignment="1">
      <alignment horizontal="center" vertical="center"/>
    </xf>
    <xf numFmtId="0" fontId="22" fillId="9" borderId="4" xfId="0" applyFont="1" applyFill="1" applyBorder="1" applyAlignment="1">
      <alignment horizontal="center" vertical="center"/>
    </xf>
    <xf numFmtId="0" fontId="22" fillId="9" borderId="5" xfId="0" applyFont="1" applyFill="1" applyBorder="1" applyAlignment="1">
      <alignment horizontal="center" vertical="center"/>
    </xf>
    <xf numFmtId="0" fontId="0" fillId="2" borderId="6" xfId="0" applyFill="1" applyBorder="1"/>
    <xf numFmtId="0" fontId="0" fillId="2" borderId="0" xfId="0" applyFill="1" applyBorder="1"/>
    <xf numFmtId="0" fontId="0" fillId="2" borderId="24" xfId="0" applyFill="1" applyBorder="1"/>
    <xf numFmtId="0" fontId="21" fillId="2" borderId="6"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24" xfId="0" applyFont="1" applyFill="1" applyBorder="1" applyAlignment="1">
      <alignment horizontal="left" vertical="top" wrapText="1"/>
    </xf>
    <xf numFmtId="0" fontId="21" fillId="2" borderId="6" xfId="0" applyFont="1" applyFill="1" applyBorder="1" applyAlignment="1">
      <alignment vertical="top" wrapText="1"/>
    </xf>
    <xf numFmtId="0" fontId="21" fillId="2" borderId="0" xfId="0" applyFont="1" applyFill="1" applyBorder="1" applyAlignment="1">
      <alignment vertical="top" wrapText="1"/>
    </xf>
    <xf numFmtId="0" fontId="21" fillId="2" borderId="24" xfId="0" applyFont="1" applyFill="1" applyBorder="1" applyAlignment="1">
      <alignment vertical="top" wrapText="1"/>
    </xf>
    <xf numFmtId="0" fontId="3" fillId="2" borderId="6" xfId="2" applyFill="1" applyBorder="1" applyAlignment="1" applyProtection="1">
      <alignment horizontal="left" vertical="top"/>
    </xf>
    <xf numFmtId="0" fontId="3" fillId="2" borderId="0" xfId="2" applyFill="1" applyBorder="1" applyAlignment="1" applyProtection="1">
      <alignment horizontal="left" vertical="top"/>
    </xf>
    <xf numFmtId="0" fontId="21" fillId="2" borderId="6" xfId="0" applyFont="1" applyFill="1" applyBorder="1" applyAlignment="1">
      <alignment horizontal="left" vertical="top"/>
    </xf>
    <xf numFmtId="0" fontId="21" fillId="2" borderId="0" xfId="0" applyFont="1" applyFill="1" applyBorder="1" applyAlignment="1">
      <alignment horizontal="left" vertical="top"/>
    </xf>
    <xf numFmtId="0" fontId="21" fillId="2" borderId="24" xfId="0" applyFont="1" applyFill="1" applyBorder="1" applyAlignment="1">
      <alignment horizontal="left" vertical="top"/>
    </xf>
    <xf numFmtId="0" fontId="3" fillId="2" borderId="6" xfId="2" applyFill="1" applyBorder="1" applyAlignment="1" applyProtection="1">
      <alignment horizontal="left" vertical="top" wrapText="1"/>
    </xf>
    <xf numFmtId="0" fontId="3" fillId="2" borderId="0" xfId="2" applyFill="1" applyBorder="1" applyAlignment="1" applyProtection="1">
      <alignment horizontal="left" vertical="top" wrapText="1"/>
    </xf>
    <xf numFmtId="0" fontId="3" fillId="2" borderId="24" xfId="2" applyFill="1" applyBorder="1" applyAlignment="1" applyProtection="1">
      <alignment horizontal="left" vertical="top" wrapText="1"/>
    </xf>
    <xf numFmtId="0" fontId="3" fillId="2" borderId="6" xfId="2" applyFill="1" applyBorder="1" applyAlignment="1" applyProtection="1">
      <alignment horizontal="left"/>
    </xf>
    <xf numFmtId="0" fontId="3" fillId="2" borderId="0" xfId="2" applyFill="1" applyBorder="1" applyAlignment="1" applyProtection="1">
      <alignment horizontal="left"/>
    </xf>
    <xf numFmtId="0" fontId="3" fillId="2" borderId="24" xfId="2" applyFill="1" applyBorder="1" applyAlignment="1" applyProtection="1">
      <alignment horizontal="left"/>
    </xf>
    <xf numFmtId="0" fontId="21" fillId="2" borderId="6" xfId="0" applyFont="1" applyFill="1" applyBorder="1"/>
    <xf numFmtId="0" fontId="5" fillId="2" borderId="6" xfId="0" applyFont="1" applyFill="1" applyBorder="1"/>
    <xf numFmtId="0" fontId="16" fillId="2" borderId="6" xfId="2" applyFont="1" applyFill="1" applyBorder="1" applyAlignment="1" applyProtection="1"/>
    <xf numFmtId="0" fontId="0" fillId="2" borderId="25" xfId="0" applyFill="1" applyBorder="1"/>
    <xf numFmtId="0" fontId="0" fillId="2" borderId="26" xfId="0" applyFill="1" applyBorder="1"/>
    <xf numFmtId="0" fontId="0" fillId="2" borderId="27" xfId="0" applyFill="1" applyBorder="1"/>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id.bosworth@uvm.ed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d.bosworth@uvm.edu" TargetMode="External"/><Relationship Id="rId1" Type="http://schemas.openxmlformats.org/officeDocument/2006/relationships/hyperlink" Target="http://www.nass.usda.gov/Statistics_by_State/Pennsylvania/Publications/Machinery_Custom_Rat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ass.usda.gov/Statistics_by_State/Pennsylvania/Publications/Machinery_Custom_Rat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id.bosworth@uvm.edu" TargetMode="External"/><Relationship Id="rId1" Type="http://schemas.openxmlformats.org/officeDocument/2006/relationships/hyperlink" Target="http://www.nass.usda.gov/Statistics_by_State/Pennsylvania/Publications/Machinery_Custom_Rat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nass.usda.gov/Statistics_by_State/Pennsylvania/Publications/Machinery_Custom_Rates/" TargetMode="External"/></Relationships>
</file>

<file path=xl/worksheets/sheet1.xml><?xml version="1.0" encoding="utf-8"?>
<worksheet xmlns="http://schemas.openxmlformats.org/spreadsheetml/2006/main" xmlns:r="http://schemas.openxmlformats.org/officeDocument/2006/relationships">
  <dimension ref="A1:K36"/>
  <sheetViews>
    <sheetView tabSelected="1" zoomScale="90" zoomScaleNormal="90" workbookViewId="0">
      <selection activeCell="P24" sqref="P24"/>
    </sheetView>
  </sheetViews>
  <sheetFormatPr defaultRowHeight="12.75"/>
  <cols>
    <col min="1" max="16384" width="9" style="126"/>
  </cols>
  <sheetData>
    <row r="1" spans="1:11" ht="18">
      <c r="A1" s="127" t="s">
        <v>92</v>
      </c>
      <c r="B1" s="128"/>
      <c r="C1" s="128"/>
      <c r="D1" s="128"/>
      <c r="E1" s="128"/>
      <c r="F1" s="128"/>
      <c r="G1" s="128"/>
      <c r="H1" s="128"/>
      <c r="I1" s="128"/>
      <c r="J1" s="128"/>
      <c r="K1" s="129"/>
    </row>
    <row r="2" spans="1:11">
      <c r="A2" s="130"/>
      <c r="B2" s="131"/>
      <c r="C2" s="131"/>
      <c r="D2" s="131"/>
      <c r="E2" s="131"/>
      <c r="F2" s="131"/>
      <c r="G2" s="131"/>
      <c r="H2" s="131"/>
      <c r="I2" s="131"/>
      <c r="J2" s="131"/>
      <c r="K2" s="132"/>
    </row>
    <row r="3" spans="1:11" ht="15.75" customHeight="1">
      <c r="A3" s="133" t="s">
        <v>103</v>
      </c>
      <c r="B3" s="134"/>
      <c r="C3" s="134"/>
      <c r="D3" s="134"/>
      <c r="E3" s="134"/>
      <c r="F3" s="134"/>
      <c r="G3" s="134"/>
      <c r="H3" s="134"/>
      <c r="I3" s="134"/>
      <c r="J3" s="134"/>
      <c r="K3" s="135"/>
    </row>
    <row r="4" spans="1:11" ht="15.75" customHeight="1">
      <c r="A4" s="133"/>
      <c r="B4" s="134"/>
      <c r="C4" s="134"/>
      <c r="D4" s="134"/>
      <c r="E4" s="134"/>
      <c r="F4" s="134"/>
      <c r="G4" s="134"/>
      <c r="H4" s="134"/>
      <c r="I4" s="134"/>
      <c r="J4" s="134"/>
      <c r="K4" s="135"/>
    </row>
    <row r="5" spans="1:11" ht="12" customHeight="1">
      <c r="A5" s="133"/>
      <c r="B5" s="134"/>
      <c r="C5" s="134"/>
      <c r="D5" s="134"/>
      <c r="E5" s="134"/>
      <c r="F5" s="134"/>
      <c r="G5" s="134"/>
      <c r="H5" s="134"/>
      <c r="I5" s="134"/>
      <c r="J5" s="134"/>
      <c r="K5" s="135"/>
    </row>
    <row r="6" spans="1:11" ht="6" customHeight="1">
      <c r="A6" s="136"/>
      <c r="B6" s="137"/>
      <c r="C6" s="137"/>
      <c r="D6" s="137"/>
      <c r="E6" s="137"/>
      <c r="F6" s="137"/>
      <c r="G6" s="137"/>
      <c r="H6" s="137"/>
      <c r="I6" s="137"/>
      <c r="J6" s="137"/>
      <c r="K6" s="138"/>
    </row>
    <row r="7" spans="1:11" ht="12.75" customHeight="1">
      <c r="A7" s="133" t="s">
        <v>104</v>
      </c>
      <c r="B7" s="134"/>
      <c r="C7" s="134"/>
      <c r="D7" s="134"/>
      <c r="E7" s="134"/>
      <c r="F7" s="134"/>
      <c r="G7" s="134"/>
      <c r="H7" s="134"/>
      <c r="I7" s="134"/>
      <c r="J7" s="134"/>
      <c r="K7" s="135"/>
    </row>
    <row r="8" spans="1:11" ht="12.75" customHeight="1">
      <c r="A8" s="133"/>
      <c r="B8" s="134"/>
      <c r="C8" s="134"/>
      <c r="D8" s="134"/>
      <c r="E8" s="134"/>
      <c r="F8" s="134"/>
      <c r="G8" s="134"/>
      <c r="H8" s="134"/>
      <c r="I8" s="134"/>
      <c r="J8" s="134"/>
      <c r="K8" s="135"/>
    </row>
    <row r="9" spans="1:11" ht="12.75" customHeight="1">
      <c r="A9" s="133"/>
      <c r="B9" s="134"/>
      <c r="C9" s="134"/>
      <c r="D9" s="134"/>
      <c r="E9" s="134"/>
      <c r="F9" s="134"/>
      <c r="G9" s="134"/>
      <c r="H9" s="134"/>
      <c r="I9" s="134"/>
      <c r="J9" s="134"/>
      <c r="K9" s="135"/>
    </row>
    <row r="10" spans="1:11" ht="12.75" customHeight="1">
      <c r="A10" s="133"/>
      <c r="B10" s="134"/>
      <c r="C10" s="134"/>
      <c r="D10" s="134"/>
      <c r="E10" s="134"/>
      <c r="F10" s="134"/>
      <c r="G10" s="134"/>
      <c r="H10" s="134"/>
      <c r="I10" s="134"/>
      <c r="J10" s="134"/>
      <c r="K10" s="135"/>
    </row>
    <row r="11" spans="1:11" ht="12.75" customHeight="1">
      <c r="A11" s="133"/>
      <c r="B11" s="134"/>
      <c r="C11" s="134"/>
      <c r="D11" s="134"/>
      <c r="E11" s="134"/>
      <c r="F11" s="134"/>
      <c r="G11" s="134"/>
      <c r="H11" s="134"/>
      <c r="I11" s="134"/>
      <c r="J11" s="134"/>
      <c r="K11" s="135"/>
    </row>
    <row r="12" spans="1:11" ht="12.75" customHeight="1">
      <c r="A12" s="133"/>
      <c r="B12" s="134"/>
      <c r="C12" s="134"/>
      <c r="D12" s="134"/>
      <c r="E12" s="134"/>
      <c r="F12" s="134"/>
      <c r="G12" s="134"/>
      <c r="H12" s="134"/>
      <c r="I12" s="134"/>
      <c r="J12" s="134"/>
      <c r="K12" s="135"/>
    </row>
    <row r="13" spans="1:11" ht="12.75" customHeight="1">
      <c r="A13" s="133"/>
      <c r="B13" s="134"/>
      <c r="C13" s="134"/>
      <c r="D13" s="134"/>
      <c r="E13" s="134"/>
      <c r="F13" s="134"/>
      <c r="G13" s="134"/>
      <c r="H13" s="134"/>
      <c r="I13" s="134"/>
      <c r="J13" s="134"/>
      <c r="K13" s="135"/>
    </row>
    <row r="14" spans="1:11" ht="16.5" customHeight="1">
      <c r="A14" s="139" t="s">
        <v>93</v>
      </c>
      <c r="B14" s="140"/>
      <c r="C14" s="140"/>
      <c r="D14" s="140"/>
      <c r="E14" s="137"/>
      <c r="F14" s="137"/>
      <c r="G14" s="137"/>
      <c r="H14" s="137"/>
      <c r="I14" s="137"/>
      <c r="J14" s="137"/>
      <c r="K14" s="138"/>
    </row>
    <row r="15" spans="1:11" ht="11.25" customHeight="1">
      <c r="A15" s="136"/>
      <c r="B15" s="137"/>
      <c r="C15" s="137"/>
      <c r="D15" s="137"/>
      <c r="E15" s="137"/>
      <c r="F15" s="137"/>
      <c r="G15" s="137"/>
      <c r="H15" s="137"/>
      <c r="I15" s="137"/>
      <c r="J15" s="137"/>
      <c r="K15" s="138"/>
    </row>
    <row r="16" spans="1:11" ht="16.5" customHeight="1">
      <c r="A16" s="141" t="s">
        <v>94</v>
      </c>
      <c r="B16" s="142"/>
      <c r="C16" s="142"/>
      <c r="D16" s="142"/>
      <c r="E16" s="142"/>
      <c r="F16" s="142"/>
      <c r="G16" s="142"/>
      <c r="H16" s="142"/>
      <c r="I16" s="142"/>
      <c r="J16" s="142"/>
      <c r="K16" s="143"/>
    </row>
    <row r="17" spans="1:11" ht="16.5" customHeight="1">
      <c r="A17" s="144" t="s">
        <v>95</v>
      </c>
      <c r="B17" s="145"/>
      <c r="C17" s="145"/>
      <c r="D17" s="145"/>
      <c r="E17" s="145"/>
      <c r="F17" s="145"/>
      <c r="G17" s="145"/>
      <c r="H17" s="145"/>
      <c r="I17" s="145"/>
      <c r="J17" s="145"/>
      <c r="K17" s="146"/>
    </row>
    <row r="18" spans="1:11" ht="12.75" customHeight="1">
      <c r="A18" s="136"/>
      <c r="B18" s="137"/>
      <c r="C18" s="137"/>
      <c r="D18" s="137"/>
      <c r="E18" s="137"/>
      <c r="F18" s="137"/>
      <c r="G18" s="137"/>
      <c r="H18" s="137"/>
      <c r="I18" s="137"/>
      <c r="J18" s="137"/>
      <c r="K18" s="138"/>
    </row>
    <row r="19" spans="1:11" ht="12.75" customHeight="1">
      <c r="A19" s="133" t="s">
        <v>107</v>
      </c>
      <c r="B19" s="134"/>
      <c r="C19" s="134"/>
      <c r="D19" s="134"/>
      <c r="E19" s="134"/>
      <c r="F19" s="134"/>
      <c r="G19" s="134"/>
      <c r="H19" s="134"/>
      <c r="I19" s="134"/>
      <c r="J19" s="134"/>
      <c r="K19" s="135"/>
    </row>
    <row r="20" spans="1:11" ht="12.75" customHeight="1">
      <c r="A20" s="133"/>
      <c r="B20" s="134"/>
      <c r="C20" s="134"/>
      <c r="D20" s="134"/>
      <c r="E20" s="134"/>
      <c r="F20" s="134"/>
      <c r="G20" s="134"/>
      <c r="H20" s="134"/>
      <c r="I20" s="134"/>
      <c r="J20" s="134"/>
      <c r="K20" s="135"/>
    </row>
    <row r="21" spans="1:11" ht="12.75" customHeight="1">
      <c r="A21" s="133"/>
      <c r="B21" s="134"/>
      <c r="C21" s="134"/>
      <c r="D21" s="134"/>
      <c r="E21" s="134"/>
      <c r="F21" s="134"/>
      <c r="G21" s="134"/>
      <c r="H21" s="134"/>
      <c r="I21" s="134"/>
      <c r="J21" s="134"/>
      <c r="K21" s="135"/>
    </row>
    <row r="22" spans="1:11" ht="12.75" customHeight="1">
      <c r="A22" s="133"/>
      <c r="B22" s="134"/>
      <c r="C22" s="134"/>
      <c r="D22" s="134"/>
      <c r="E22" s="134"/>
      <c r="F22" s="134"/>
      <c r="G22" s="134"/>
      <c r="H22" s="134"/>
      <c r="I22" s="134"/>
      <c r="J22" s="134"/>
      <c r="K22" s="135"/>
    </row>
    <row r="23" spans="1:11" ht="18" customHeight="1">
      <c r="A23" s="141" t="s">
        <v>97</v>
      </c>
      <c r="B23" s="142"/>
      <c r="C23" s="142"/>
      <c r="D23" s="142"/>
      <c r="E23" s="142"/>
      <c r="F23" s="142"/>
      <c r="G23" s="142"/>
      <c r="H23" s="142"/>
      <c r="I23" s="142"/>
      <c r="J23" s="142"/>
      <c r="K23" s="143"/>
    </row>
    <row r="24" spans="1:11" ht="18" customHeight="1">
      <c r="A24" s="147" t="s">
        <v>98</v>
      </c>
      <c r="B24" s="148"/>
      <c r="C24" s="148"/>
      <c r="D24" s="148"/>
      <c r="E24" s="148"/>
      <c r="F24" s="148"/>
      <c r="G24" s="148"/>
      <c r="H24" s="148"/>
      <c r="I24" s="148"/>
      <c r="J24" s="148"/>
      <c r="K24" s="149"/>
    </row>
    <row r="25" spans="1:11">
      <c r="A25" s="130"/>
      <c r="B25" s="131"/>
      <c r="C25" s="131"/>
      <c r="D25" s="131"/>
      <c r="E25" s="131"/>
      <c r="F25" s="131"/>
      <c r="G25" s="131"/>
      <c r="H25" s="131"/>
      <c r="I25" s="131"/>
      <c r="J25" s="131"/>
      <c r="K25" s="132"/>
    </row>
    <row r="26" spans="1:11" ht="14.25">
      <c r="A26" s="141" t="s">
        <v>96</v>
      </c>
      <c r="B26" s="142"/>
      <c r="C26" s="142"/>
      <c r="D26" s="142"/>
      <c r="E26" s="142"/>
      <c r="F26" s="142"/>
      <c r="G26" s="142"/>
      <c r="H26" s="142"/>
      <c r="I26" s="142"/>
      <c r="J26" s="142"/>
      <c r="K26" s="143"/>
    </row>
    <row r="27" spans="1:11" ht="21.75" customHeight="1">
      <c r="A27" s="147" t="s">
        <v>99</v>
      </c>
      <c r="B27" s="148"/>
      <c r="C27" s="148"/>
      <c r="D27" s="148"/>
      <c r="E27" s="148"/>
      <c r="F27" s="148"/>
      <c r="G27" s="148"/>
      <c r="H27" s="148"/>
      <c r="I27" s="148"/>
      <c r="J27" s="148"/>
      <c r="K27" s="149"/>
    </row>
    <row r="28" spans="1:11">
      <c r="A28" s="130"/>
      <c r="B28" s="131"/>
      <c r="C28" s="131"/>
      <c r="D28" s="131"/>
      <c r="E28" s="131"/>
      <c r="F28" s="131"/>
      <c r="G28" s="131"/>
      <c r="H28" s="131"/>
      <c r="I28" s="131"/>
      <c r="J28" s="131"/>
      <c r="K28" s="132"/>
    </row>
    <row r="29" spans="1:11" ht="14.25">
      <c r="A29" s="150" t="s">
        <v>102</v>
      </c>
      <c r="B29" s="131"/>
      <c r="C29" s="131"/>
      <c r="D29" s="131"/>
      <c r="E29" s="131"/>
      <c r="F29" s="131"/>
      <c r="G29" s="131"/>
      <c r="H29" s="131"/>
      <c r="I29" s="131"/>
      <c r="J29" s="131"/>
      <c r="K29" s="132"/>
    </row>
    <row r="30" spans="1:11">
      <c r="A30" s="130"/>
      <c r="B30" s="131"/>
      <c r="C30" s="131"/>
      <c r="D30" s="131"/>
      <c r="E30" s="131"/>
      <c r="F30" s="131"/>
      <c r="G30" s="131"/>
      <c r="H30" s="131"/>
      <c r="I30" s="131"/>
      <c r="J30" s="131"/>
      <c r="K30" s="132"/>
    </row>
    <row r="31" spans="1:11" ht="15">
      <c r="A31" s="151" t="s">
        <v>87</v>
      </c>
      <c r="B31" s="131"/>
      <c r="C31" s="131"/>
      <c r="D31" s="131"/>
      <c r="E31" s="131"/>
      <c r="F31" s="131"/>
      <c r="G31" s="131"/>
      <c r="H31" s="131"/>
      <c r="I31" s="131"/>
      <c r="J31" s="131"/>
      <c r="K31" s="132"/>
    </row>
    <row r="32" spans="1:11" ht="15">
      <c r="A32" s="151" t="s">
        <v>106</v>
      </c>
      <c r="B32" s="131"/>
      <c r="C32" s="131"/>
      <c r="D32" s="131"/>
      <c r="E32" s="131"/>
      <c r="F32" s="131"/>
      <c r="G32" s="131"/>
      <c r="H32" s="131"/>
      <c r="I32" s="131"/>
      <c r="J32" s="131"/>
      <c r="K32" s="132"/>
    </row>
    <row r="33" spans="1:11" ht="15">
      <c r="A33" s="151" t="s">
        <v>88</v>
      </c>
      <c r="B33" s="131"/>
      <c r="C33" s="131"/>
      <c r="D33" s="131"/>
      <c r="E33" s="131"/>
      <c r="F33" s="131"/>
      <c r="G33" s="131"/>
      <c r="H33" s="131"/>
      <c r="I33" s="131"/>
      <c r="J33" s="131"/>
      <c r="K33" s="132"/>
    </row>
    <row r="34" spans="1:11" ht="15">
      <c r="A34" s="151" t="s">
        <v>105</v>
      </c>
      <c r="B34" s="131"/>
      <c r="C34" s="131"/>
      <c r="D34" s="131"/>
      <c r="E34" s="131"/>
      <c r="F34" s="131"/>
      <c r="G34" s="131"/>
      <c r="H34" s="131"/>
      <c r="I34" s="131"/>
      <c r="J34" s="131"/>
      <c r="K34" s="132"/>
    </row>
    <row r="35" spans="1:11" ht="15">
      <c r="A35" s="152" t="s">
        <v>89</v>
      </c>
      <c r="B35" s="131"/>
      <c r="C35" s="131"/>
      <c r="D35" s="131"/>
      <c r="E35" s="131"/>
      <c r="F35" s="131"/>
      <c r="G35" s="131"/>
      <c r="H35" s="131"/>
      <c r="I35" s="131"/>
      <c r="J35" s="131"/>
      <c r="K35" s="132"/>
    </row>
    <row r="36" spans="1:11">
      <c r="A36" s="153"/>
      <c r="B36" s="154"/>
      <c r="C36" s="154"/>
      <c r="D36" s="154"/>
      <c r="E36" s="154"/>
      <c r="F36" s="154"/>
      <c r="G36" s="154"/>
      <c r="H36" s="154"/>
      <c r="I36" s="154"/>
      <c r="J36" s="154"/>
      <c r="K36" s="155"/>
    </row>
  </sheetData>
  <sheetProtection sheet="1" objects="1" scenarios="1"/>
  <mergeCells count="11">
    <mergeCell ref="A19:K22"/>
    <mergeCell ref="A23:K23"/>
    <mergeCell ref="A26:K26"/>
    <mergeCell ref="A24:K24"/>
    <mergeCell ref="A27:K27"/>
    <mergeCell ref="A1:K1"/>
    <mergeCell ref="A3:K5"/>
    <mergeCell ref="A7:K13"/>
    <mergeCell ref="A14:D14"/>
    <mergeCell ref="A16:K16"/>
    <mergeCell ref="A17:K17"/>
  </mergeCells>
  <hyperlinks>
    <hyperlink ref="A14:D14" location="'Dedicated Grass Crop Budget'!A1" display="Dedicated Grass Crop Budget"/>
    <hyperlink ref="A17:K17" location="'DGC Budget Example'!A1" display="DGC Budget Example"/>
    <hyperlink ref="A24:K24" location="'Exisiting Hayfield Budget'!A1" display="Existing Hayfield Budget"/>
    <hyperlink ref="A27:K27" location="'Exisiting Hay Budget Example'!A1" display="Existing Hayfield Budget Example"/>
    <hyperlink ref="A3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W121"/>
  <sheetViews>
    <sheetView zoomScale="70" zoomScaleNormal="70" workbookViewId="0">
      <selection activeCell="H63" sqref="H63"/>
    </sheetView>
  </sheetViews>
  <sheetFormatPr defaultColWidth="10.75" defaultRowHeight="15"/>
  <cols>
    <col min="1" max="1" width="2.25" style="18" customWidth="1"/>
    <col min="2" max="2" width="16.875" style="18" customWidth="1"/>
    <col min="3" max="3" width="12.875" style="18" customWidth="1"/>
    <col min="4" max="5" width="8.125" style="18" customWidth="1"/>
    <col min="6" max="6" width="2.375" style="18" customWidth="1"/>
    <col min="7" max="7" width="25.125" style="18" customWidth="1"/>
    <col min="8" max="8" width="16.125" style="18" customWidth="1"/>
    <col min="9" max="10" width="10.75" style="18" customWidth="1"/>
    <col min="11" max="11" width="11" style="18" customWidth="1"/>
    <col min="12" max="12" width="2.875" style="18" customWidth="1"/>
    <col min="13" max="13" width="19.875" style="18" customWidth="1"/>
    <col min="14" max="14" width="10.625" style="18" customWidth="1"/>
    <col min="15" max="15" width="12" style="18" customWidth="1"/>
    <col min="16" max="16" width="9.375" style="18" customWidth="1"/>
    <col min="17" max="17" width="11.625" style="18" customWidth="1"/>
    <col min="18" max="18" width="2.5" style="18" customWidth="1"/>
    <col min="19" max="19" width="20.125" style="18" customWidth="1"/>
    <col min="20" max="20" width="11.75" style="18" customWidth="1"/>
    <col min="21" max="21" width="9.625" style="18" customWidth="1"/>
    <col min="22" max="22" width="11" style="18" customWidth="1"/>
    <col min="23" max="23" width="11.625" style="18" customWidth="1"/>
    <col min="24" max="16384" width="10.75" style="18"/>
  </cols>
  <sheetData>
    <row r="1" spans="1:23" ht="6.95" customHeight="1"/>
    <row r="2" spans="1:23" s="22" customFormat="1" ht="23.25" customHeight="1">
      <c r="C2" s="82"/>
      <c r="D2" s="82"/>
      <c r="E2" s="82"/>
      <c r="F2" s="82"/>
      <c r="G2" s="101" t="s">
        <v>91</v>
      </c>
      <c r="H2" s="102"/>
      <c r="I2" s="102"/>
      <c r="J2" s="102"/>
      <c r="K2" s="102"/>
      <c r="L2" s="102"/>
      <c r="M2" s="102"/>
      <c r="N2" s="102"/>
      <c r="O2" s="102"/>
      <c r="P2" s="102"/>
      <c r="Q2" s="102"/>
      <c r="R2" s="102"/>
      <c r="S2" s="102"/>
      <c r="T2" s="102"/>
      <c r="U2" s="102"/>
      <c r="V2" s="102"/>
      <c r="W2" s="103"/>
    </row>
    <row r="3" spans="1:23" s="22" customFormat="1" ht="6.95" customHeight="1">
      <c r="A3" s="23"/>
      <c r="O3" s="23"/>
    </row>
    <row r="4" spans="1:23" ht="17.25" customHeight="1">
      <c r="B4" s="104" t="s">
        <v>67</v>
      </c>
      <c r="C4" s="105"/>
      <c r="D4" s="105"/>
      <c r="E4" s="106"/>
      <c r="G4" s="107" t="s">
        <v>68</v>
      </c>
      <c r="H4" s="107"/>
      <c r="I4" s="107"/>
      <c r="J4" s="107"/>
      <c r="K4" s="107"/>
      <c r="M4" s="108" t="s">
        <v>29</v>
      </c>
      <c r="N4" s="108"/>
      <c r="O4" s="108"/>
      <c r="P4" s="108"/>
      <c r="Q4" s="108"/>
      <c r="S4" s="109" t="s">
        <v>50</v>
      </c>
      <c r="T4" s="109"/>
      <c r="U4" s="109"/>
      <c r="V4" s="109"/>
      <c r="W4" s="109"/>
    </row>
    <row r="5" spans="1:23" ht="17.25" customHeight="1" thickBot="1">
      <c r="B5" s="22"/>
      <c r="C5" s="22"/>
      <c r="D5" s="22"/>
      <c r="E5" s="22"/>
      <c r="G5" s="110" t="s">
        <v>38</v>
      </c>
      <c r="H5" s="24" t="s">
        <v>83</v>
      </c>
      <c r="I5" s="24" t="s">
        <v>2</v>
      </c>
      <c r="J5" s="24" t="s">
        <v>2</v>
      </c>
      <c r="K5" s="24" t="s">
        <v>41</v>
      </c>
      <c r="L5" s="24"/>
      <c r="N5" s="24" t="s">
        <v>1</v>
      </c>
      <c r="O5" s="24" t="s">
        <v>2</v>
      </c>
      <c r="P5" s="24" t="s">
        <v>2</v>
      </c>
      <c r="Q5" s="24" t="s">
        <v>41</v>
      </c>
      <c r="T5" s="24" t="s">
        <v>1</v>
      </c>
      <c r="U5" s="24" t="s">
        <v>2</v>
      </c>
      <c r="V5" s="24" t="s">
        <v>2</v>
      </c>
      <c r="W5" s="24" t="s">
        <v>41</v>
      </c>
    </row>
    <row r="6" spans="1:23" ht="17.25" customHeight="1">
      <c r="B6" s="111" t="s">
        <v>55</v>
      </c>
      <c r="C6" s="112"/>
      <c r="D6" s="112"/>
      <c r="E6" s="113"/>
      <c r="G6" s="110"/>
      <c r="H6" s="20" t="s">
        <v>84</v>
      </c>
      <c r="I6" s="28" t="s">
        <v>46</v>
      </c>
      <c r="J6" s="29" t="s">
        <v>47</v>
      </c>
      <c r="K6" s="29" t="s">
        <v>42</v>
      </c>
      <c r="L6" s="6"/>
      <c r="M6" s="19" t="s">
        <v>38</v>
      </c>
      <c r="O6" s="28" t="s">
        <v>46</v>
      </c>
      <c r="P6" s="29" t="s">
        <v>47</v>
      </c>
      <c r="Q6" s="29" t="s">
        <v>42</v>
      </c>
      <c r="S6" s="19" t="s">
        <v>38</v>
      </c>
      <c r="U6" s="28" t="s">
        <v>46</v>
      </c>
      <c r="V6" s="29" t="s">
        <v>47</v>
      </c>
      <c r="W6" s="29" t="s">
        <v>42</v>
      </c>
    </row>
    <row r="7" spans="1:23" ht="17.25" customHeight="1">
      <c r="B7" s="62"/>
      <c r="C7" s="1"/>
      <c r="D7" s="1"/>
      <c r="E7" s="63"/>
      <c r="G7" s="20" t="s">
        <v>45</v>
      </c>
      <c r="H7" s="20" t="s">
        <v>39</v>
      </c>
      <c r="I7" s="84"/>
      <c r="J7" s="84"/>
      <c r="K7" s="79">
        <f>(I7*J7)/2000</f>
        <v>0</v>
      </c>
      <c r="L7" s="32"/>
      <c r="M7" s="20" t="s">
        <v>45</v>
      </c>
      <c r="N7" s="18" t="s">
        <v>39</v>
      </c>
      <c r="O7" s="84"/>
      <c r="P7" s="84"/>
      <c r="Q7" s="79">
        <f>(O7*P7)/2000</f>
        <v>0</v>
      </c>
      <c r="S7" s="20" t="s">
        <v>45</v>
      </c>
      <c r="T7" s="18" t="s">
        <v>39</v>
      </c>
      <c r="U7" s="84"/>
      <c r="V7" s="84"/>
      <c r="W7" s="79">
        <f>(U7*V7)/2000</f>
        <v>0</v>
      </c>
    </row>
    <row r="8" spans="1:23" ht="17.25" customHeight="1">
      <c r="B8" s="64" t="s">
        <v>58</v>
      </c>
      <c r="C8" s="25" t="s">
        <v>25</v>
      </c>
      <c r="D8" s="26" t="s">
        <v>26</v>
      </c>
      <c r="E8" s="65" t="s">
        <v>27</v>
      </c>
      <c r="G8" s="20" t="s">
        <v>44</v>
      </c>
      <c r="H8" s="20" t="s">
        <v>39</v>
      </c>
      <c r="I8" s="84"/>
      <c r="J8" s="84"/>
      <c r="K8" s="79">
        <f>(I8*J8)/2000</f>
        <v>0</v>
      </c>
      <c r="L8" s="32"/>
      <c r="M8" s="20" t="s">
        <v>44</v>
      </c>
      <c r="N8" s="18" t="s">
        <v>39</v>
      </c>
      <c r="O8" s="84"/>
      <c r="P8" s="84"/>
      <c r="Q8" s="79">
        <f>(O8*P8)/2000</f>
        <v>0</v>
      </c>
      <c r="S8" s="20" t="s">
        <v>44</v>
      </c>
      <c r="T8" s="18" t="s">
        <v>39</v>
      </c>
      <c r="U8" s="84"/>
      <c r="V8" s="84"/>
      <c r="W8" s="79">
        <f>(U8*V8)/2000</f>
        <v>0</v>
      </c>
    </row>
    <row r="9" spans="1:23" ht="17.25" customHeight="1">
      <c r="B9" s="66" t="s">
        <v>28</v>
      </c>
      <c r="C9" s="30"/>
      <c r="D9" s="31"/>
      <c r="E9" s="67"/>
      <c r="G9" s="20" t="s">
        <v>43</v>
      </c>
      <c r="H9" s="20" t="s">
        <v>39</v>
      </c>
      <c r="I9" s="84"/>
      <c r="J9" s="84"/>
      <c r="K9" s="79">
        <f>(I9*J9)/2000</f>
        <v>0</v>
      </c>
      <c r="L9" s="32"/>
      <c r="M9" s="20" t="s">
        <v>43</v>
      </c>
      <c r="N9" s="18" t="s">
        <v>39</v>
      </c>
      <c r="O9" s="84"/>
      <c r="P9" s="84"/>
      <c r="Q9" s="79">
        <f>(O9*P9)/2000</f>
        <v>0</v>
      </c>
      <c r="S9" s="20" t="s">
        <v>43</v>
      </c>
      <c r="T9" s="18" t="s">
        <v>39</v>
      </c>
      <c r="U9" s="84"/>
      <c r="V9" s="84"/>
      <c r="W9" s="79">
        <f>(U9*V9)/2000</f>
        <v>0</v>
      </c>
    </row>
    <row r="10" spans="1:23" ht="17.25" customHeight="1">
      <c r="B10" s="66" t="s">
        <v>32</v>
      </c>
      <c r="C10" s="34">
        <v>52</v>
      </c>
      <c r="D10" s="34">
        <v>46</v>
      </c>
      <c r="E10" s="68">
        <v>46</v>
      </c>
      <c r="G10" s="24"/>
      <c r="J10" s="6"/>
      <c r="K10" s="79">
        <f>SUM(K7:K9)</f>
        <v>0</v>
      </c>
      <c r="L10" s="32"/>
      <c r="M10" s="24"/>
      <c r="P10" s="6"/>
      <c r="Q10" s="79">
        <f>SUM(Q7:Q9)</f>
        <v>0</v>
      </c>
      <c r="S10" s="24"/>
      <c r="V10" s="6"/>
      <c r="W10" s="79">
        <f>SUM(W7:W9)</f>
        <v>0</v>
      </c>
    </row>
    <row r="11" spans="1:23" ht="17.25" customHeight="1">
      <c r="B11" s="66" t="s">
        <v>59</v>
      </c>
      <c r="C11" s="39">
        <f>+C9/1040</f>
        <v>0</v>
      </c>
      <c r="D11" s="39">
        <f>D9/920</f>
        <v>0</v>
      </c>
      <c r="E11" s="69">
        <f>E9/920</f>
        <v>0</v>
      </c>
      <c r="G11" s="2"/>
      <c r="H11" s="2"/>
      <c r="I11" s="2"/>
      <c r="J11" s="2"/>
      <c r="K11" s="2"/>
      <c r="M11" s="2"/>
      <c r="N11" s="2"/>
      <c r="O11" s="2"/>
      <c r="P11" s="2"/>
      <c r="Q11" s="2"/>
      <c r="S11" s="2"/>
      <c r="T11" s="2"/>
      <c r="U11" s="2"/>
      <c r="V11" s="2"/>
      <c r="W11" s="2"/>
    </row>
    <row r="12" spans="1:23" ht="17.25" customHeight="1">
      <c r="B12" s="70"/>
      <c r="C12" s="46"/>
      <c r="D12" s="46"/>
      <c r="E12" s="63"/>
      <c r="H12" s="24" t="s">
        <v>1</v>
      </c>
      <c r="I12" s="24" t="s">
        <v>2</v>
      </c>
      <c r="J12" s="24" t="s">
        <v>3</v>
      </c>
      <c r="K12" s="24" t="s">
        <v>4</v>
      </c>
      <c r="L12" s="32"/>
      <c r="M12" s="24"/>
      <c r="N12" s="24" t="s">
        <v>1</v>
      </c>
      <c r="O12" s="24" t="s">
        <v>2</v>
      </c>
      <c r="P12" s="24" t="s">
        <v>3</v>
      </c>
      <c r="Q12" s="24" t="s">
        <v>4</v>
      </c>
      <c r="S12" s="24"/>
      <c r="T12" s="24" t="s">
        <v>1</v>
      </c>
      <c r="U12" s="24" t="s">
        <v>2</v>
      </c>
      <c r="V12" s="24" t="s">
        <v>3</v>
      </c>
      <c r="W12" s="24" t="s">
        <v>4</v>
      </c>
    </row>
    <row r="13" spans="1:23" ht="17.25" customHeight="1" thickBot="1">
      <c r="B13" s="71" t="s">
        <v>64</v>
      </c>
      <c r="C13" s="40"/>
      <c r="D13" s="41"/>
      <c r="E13" s="63"/>
      <c r="J13" s="27" t="s">
        <v>24</v>
      </c>
      <c r="K13" s="27" t="s">
        <v>14</v>
      </c>
      <c r="L13" s="32"/>
      <c r="M13" s="7" t="s">
        <v>16</v>
      </c>
      <c r="P13" s="27" t="s">
        <v>24</v>
      </c>
      <c r="Q13" s="27" t="s">
        <v>14</v>
      </c>
      <c r="S13" s="7" t="s">
        <v>16</v>
      </c>
      <c r="V13" s="27" t="s">
        <v>24</v>
      </c>
      <c r="W13" s="27" t="s">
        <v>14</v>
      </c>
    </row>
    <row r="14" spans="1:23" ht="17.25" customHeight="1">
      <c r="B14" s="66" t="s">
        <v>28</v>
      </c>
      <c r="C14" s="30"/>
      <c r="D14" s="42"/>
      <c r="E14" s="63"/>
      <c r="G14" s="19" t="s">
        <v>0</v>
      </c>
      <c r="J14" s="6"/>
      <c r="K14" s="6"/>
      <c r="L14" s="11"/>
      <c r="M14" s="8" t="s">
        <v>15</v>
      </c>
      <c r="N14" s="8" t="s">
        <v>5</v>
      </c>
      <c r="O14" s="36"/>
      <c r="P14" s="37"/>
      <c r="Q14" s="44">
        <f>+P14*O14</f>
        <v>0</v>
      </c>
      <c r="S14" s="8" t="s">
        <v>15</v>
      </c>
      <c r="T14" s="8" t="s">
        <v>5</v>
      </c>
      <c r="U14" s="36"/>
      <c r="V14" s="37"/>
      <c r="W14" s="44">
        <f>+V14*U14</f>
        <v>0</v>
      </c>
    </row>
    <row r="15" spans="1:23" ht="17.25" customHeight="1">
      <c r="B15" s="66" t="s">
        <v>56</v>
      </c>
      <c r="C15" s="43">
        <v>60</v>
      </c>
      <c r="D15" s="42"/>
      <c r="E15" s="63"/>
      <c r="G15" s="6" t="s">
        <v>6</v>
      </c>
      <c r="H15" s="35" t="s">
        <v>5</v>
      </c>
      <c r="I15" s="36"/>
      <c r="J15" s="37"/>
      <c r="K15" s="38">
        <f t="shared" ref="K15:K21" si="0">I15*J15</f>
        <v>0</v>
      </c>
      <c r="L15" s="47"/>
      <c r="M15" s="8" t="s">
        <v>17</v>
      </c>
      <c r="N15" s="8" t="s">
        <v>5</v>
      </c>
      <c r="O15" s="36"/>
      <c r="P15" s="37"/>
      <c r="Q15" s="44">
        <f>+P15*O15</f>
        <v>0</v>
      </c>
      <c r="S15" s="8" t="s">
        <v>17</v>
      </c>
      <c r="T15" s="8" t="s">
        <v>5</v>
      </c>
      <c r="U15" s="36"/>
      <c r="V15" s="37"/>
      <c r="W15" s="44">
        <f>+V15*U15</f>
        <v>0</v>
      </c>
    </row>
    <row r="16" spans="1:23" ht="17.25" customHeight="1">
      <c r="B16" s="66" t="s">
        <v>57</v>
      </c>
      <c r="C16" s="39">
        <f>C14/((C15/100)*2000)</f>
        <v>0</v>
      </c>
      <c r="D16" s="42"/>
      <c r="E16" s="63"/>
      <c r="G16" s="6" t="s">
        <v>7</v>
      </c>
      <c r="H16" s="35" t="s">
        <v>5</v>
      </c>
      <c r="I16" s="36"/>
      <c r="J16" s="37"/>
      <c r="K16" s="38">
        <f t="shared" si="0"/>
        <v>0</v>
      </c>
      <c r="Q16" s="49">
        <f>SUM(Q14:Q15)</f>
        <v>0</v>
      </c>
      <c r="W16" s="49">
        <f>SUM(W14:W15)</f>
        <v>0</v>
      </c>
    </row>
    <row r="17" spans="2:23" ht="17.25" customHeight="1">
      <c r="B17" s="72"/>
      <c r="C17" s="45"/>
      <c r="D17" s="46"/>
      <c r="E17" s="63"/>
      <c r="G17" s="6" t="s">
        <v>8</v>
      </c>
      <c r="H17" s="35" t="s">
        <v>5</v>
      </c>
      <c r="I17" s="36"/>
      <c r="J17" s="37"/>
      <c r="K17" s="38">
        <f t="shared" si="0"/>
        <v>0</v>
      </c>
      <c r="L17" s="47"/>
      <c r="M17" s="24" t="s">
        <v>20</v>
      </c>
      <c r="S17" s="24" t="s">
        <v>20</v>
      </c>
    </row>
    <row r="18" spans="2:23" ht="17.25" customHeight="1">
      <c r="B18" s="70"/>
      <c r="C18" s="46"/>
      <c r="D18" s="46"/>
      <c r="E18" s="63"/>
      <c r="G18" s="6" t="s">
        <v>9</v>
      </c>
      <c r="H18" s="35" t="s">
        <v>5</v>
      </c>
      <c r="I18" s="36"/>
      <c r="J18" s="37"/>
      <c r="K18" s="38">
        <f t="shared" si="0"/>
        <v>0</v>
      </c>
      <c r="M18" s="20" t="s">
        <v>21</v>
      </c>
      <c r="N18" s="8" t="s">
        <v>22</v>
      </c>
      <c r="O18" s="36"/>
      <c r="P18" s="85"/>
      <c r="Q18" s="44">
        <f>+P18*O18</f>
        <v>0</v>
      </c>
      <c r="S18" s="20" t="s">
        <v>21</v>
      </c>
      <c r="T18" s="8" t="s">
        <v>22</v>
      </c>
      <c r="U18" s="36"/>
      <c r="V18" s="85"/>
      <c r="W18" s="44">
        <f>+V18*U18</f>
        <v>0</v>
      </c>
    </row>
    <row r="19" spans="2:23" ht="17.25" customHeight="1">
      <c r="B19" s="64" t="s">
        <v>60</v>
      </c>
      <c r="C19" s="26" t="s">
        <v>52</v>
      </c>
      <c r="D19" s="50"/>
      <c r="E19" s="63"/>
      <c r="G19" s="6" t="s">
        <v>10</v>
      </c>
      <c r="H19" s="35" t="s">
        <v>5</v>
      </c>
      <c r="I19" s="36"/>
      <c r="J19" s="37"/>
      <c r="K19" s="38">
        <f t="shared" si="0"/>
        <v>0</v>
      </c>
      <c r="L19" s="53"/>
      <c r="M19" s="20" t="s">
        <v>23</v>
      </c>
      <c r="N19" s="35" t="s">
        <v>18</v>
      </c>
      <c r="O19" s="84"/>
      <c r="P19" s="85"/>
      <c r="Q19" s="44">
        <f>+P19*O19</f>
        <v>0</v>
      </c>
      <c r="S19" s="20" t="s">
        <v>23</v>
      </c>
      <c r="T19" s="35" t="s">
        <v>18</v>
      </c>
      <c r="U19" s="84"/>
      <c r="V19" s="85"/>
      <c r="W19" s="44">
        <f>+V19*U19</f>
        <v>0</v>
      </c>
    </row>
    <row r="20" spans="2:23" ht="17.25" customHeight="1">
      <c r="B20" s="66" t="s">
        <v>28</v>
      </c>
      <c r="C20" s="30"/>
      <c r="D20" s="51"/>
      <c r="E20" s="63"/>
      <c r="G20" s="6" t="s">
        <v>11</v>
      </c>
      <c r="H20" s="35" t="s">
        <v>5</v>
      </c>
      <c r="I20" s="36"/>
      <c r="J20" s="37"/>
      <c r="K20" s="38">
        <f t="shared" si="0"/>
        <v>0</v>
      </c>
      <c r="L20" s="11"/>
      <c r="M20" s="20" t="s">
        <v>30</v>
      </c>
      <c r="N20" s="35" t="s">
        <v>18</v>
      </c>
      <c r="O20" s="84"/>
      <c r="P20" s="85"/>
      <c r="Q20" s="44">
        <f>+P20*O20</f>
        <v>0</v>
      </c>
      <c r="S20" s="20" t="s">
        <v>30</v>
      </c>
      <c r="T20" s="35" t="s">
        <v>18</v>
      </c>
      <c r="U20" s="84"/>
      <c r="V20" s="85"/>
      <c r="W20" s="44">
        <f>+V20*U20</f>
        <v>0</v>
      </c>
    </row>
    <row r="21" spans="2:23" ht="17.25" customHeight="1">
      <c r="B21" s="66" t="s">
        <v>53</v>
      </c>
      <c r="C21" s="43">
        <v>46</v>
      </c>
      <c r="D21" s="46"/>
      <c r="E21" s="63"/>
      <c r="G21" s="8" t="s">
        <v>12</v>
      </c>
      <c r="H21" s="35" t="s">
        <v>5</v>
      </c>
      <c r="I21" s="36"/>
      <c r="J21" s="37"/>
      <c r="K21" s="38">
        <f t="shared" si="0"/>
        <v>0</v>
      </c>
      <c r="L21" s="11"/>
      <c r="M21" s="20" t="s">
        <v>31</v>
      </c>
      <c r="N21" s="35" t="s">
        <v>18</v>
      </c>
      <c r="O21" s="84"/>
      <c r="P21" s="85"/>
      <c r="Q21" s="44">
        <f>+P21*O21</f>
        <v>0</v>
      </c>
      <c r="S21" s="20" t="s">
        <v>31</v>
      </c>
      <c r="T21" s="35" t="s">
        <v>18</v>
      </c>
      <c r="U21" s="84"/>
      <c r="V21" s="85"/>
      <c r="W21" s="44">
        <f>+V21*U21</f>
        <v>0</v>
      </c>
    </row>
    <row r="22" spans="2:23" ht="17.25" customHeight="1">
      <c r="B22" s="66" t="s">
        <v>54</v>
      </c>
      <c r="C22" s="39">
        <f>C20/((C21/100)*2000)</f>
        <v>0</v>
      </c>
      <c r="D22" s="1"/>
      <c r="E22" s="63"/>
      <c r="G22" s="8" t="s">
        <v>13</v>
      </c>
      <c r="H22" s="8" t="s">
        <v>5</v>
      </c>
      <c r="I22" s="36"/>
      <c r="J22" s="37"/>
      <c r="K22" s="44">
        <f>I22*J22</f>
        <v>0</v>
      </c>
      <c r="L22" s="55"/>
      <c r="M22" s="20" t="s">
        <v>78</v>
      </c>
      <c r="N22" s="35" t="s">
        <v>5</v>
      </c>
      <c r="O22" s="84"/>
      <c r="P22" s="85"/>
      <c r="Q22" s="44">
        <f>+P22*O22</f>
        <v>0</v>
      </c>
      <c r="S22" s="20"/>
      <c r="T22" s="35"/>
      <c r="U22" s="5"/>
      <c r="V22" s="13"/>
      <c r="W22" s="44"/>
    </row>
    <row r="23" spans="2:23" ht="17.25" customHeight="1">
      <c r="B23" s="62"/>
      <c r="C23" s="1"/>
      <c r="D23" s="1"/>
      <c r="E23" s="63"/>
      <c r="G23" s="8"/>
      <c r="H23" s="8"/>
      <c r="I23" s="9"/>
      <c r="J23" s="76" t="s">
        <v>73</v>
      </c>
      <c r="K23" s="48">
        <f>SUM(K15:K22)</f>
        <v>0</v>
      </c>
      <c r="M23" s="20"/>
      <c r="Q23" s="49">
        <f>SUM(Q18:Q22)</f>
        <v>0</v>
      </c>
      <c r="S23" s="20"/>
      <c r="W23" s="49">
        <f>SUM(W18:W21)</f>
        <v>0</v>
      </c>
    </row>
    <row r="24" spans="2:23" ht="17.25" customHeight="1">
      <c r="B24" s="62" t="s">
        <v>66</v>
      </c>
      <c r="C24" s="1"/>
      <c r="D24" s="1"/>
      <c r="E24" s="63"/>
      <c r="L24" s="11"/>
      <c r="M24" s="20"/>
      <c r="Q24" s="12"/>
      <c r="S24" s="20"/>
      <c r="W24" s="12"/>
    </row>
    <row r="25" spans="2:23" ht="17.25" customHeight="1">
      <c r="B25" s="62" t="s">
        <v>61</v>
      </c>
      <c r="C25" s="1"/>
      <c r="D25" s="1"/>
      <c r="E25" s="63"/>
      <c r="G25" s="7" t="s">
        <v>19</v>
      </c>
      <c r="H25" s="35" t="s">
        <v>18</v>
      </c>
      <c r="I25" s="36"/>
      <c r="J25" s="37"/>
      <c r="K25" s="48">
        <f>I25*J25</f>
        <v>0</v>
      </c>
      <c r="L25" s="11"/>
      <c r="M25" s="14" t="s">
        <v>33</v>
      </c>
      <c r="N25" s="8"/>
      <c r="O25" s="56"/>
      <c r="P25" s="56"/>
      <c r="Q25" s="56"/>
      <c r="S25" s="14" t="s">
        <v>33</v>
      </c>
      <c r="T25" s="8"/>
      <c r="U25" s="56"/>
      <c r="V25" s="56"/>
      <c r="W25" s="56"/>
    </row>
    <row r="26" spans="2:23" ht="17.25" customHeight="1">
      <c r="B26" s="62" t="s">
        <v>62</v>
      </c>
      <c r="C26" s="1"/>
      <c r="D26" s="1"/>
      <c r="E26" s="63"/>
      <c r="L26" s="11"/>
      <c r="M26" s="8" t="s">
        <v>35</v>
      </c>
      <c r="N26" s="8" t="s">
        <v>5</v>
      </c>
      <c r="O26" s="36"/>
      <c r="P26" s="57"/>
      <c r="Q26" s="44">
        <f>+O26*P26</f>
        <v>0</v>
      </c>
      <c r="S26" s="8" t="s">
        <v>35</v>
      </c>
      <c r="T26" s="8" t="s">
        <v>5</v>
      </c>
      <c r="U26" s="36"/>
      <c r="V26" s="57"/>
      <c r="W26" s="44">
        <f>+U26*V26</f>
        <v>0</v>
      </c>
    </row>
    <row r="27" spans="2:23" ht="17.25" customHeight="1">
      <c r="B27" s="62" t="s">
        <v>65</v>
      </c>
      <c r="C27" s="1"/>
      <c r="D27" s="1"/>
      <c r="E27" s="63"/>
      <c r="G27" s="7" t="s">
        <v>16</v>
      </c>
      <c r="H27" s="35"/>
      <c r="I27" s="54"/>
      <c r="J27" s="53"/>
      <c r="K27" s="53"/>
      <c r="L27" s="11"/>
      <c r="M27" s="6" t="s">
        <v>36</v>
      </c>
      <c r="N27" s="35" t="s">
        <v>5</v>
      </c>
      <c r="O27" s="36"/>
      <c r="P27" s="57"/>
      <c r="Q27" s="44">
        <f>+O27*P27</f>
        <v>0</v>
      </c>
      <c r="S27" s="6" t="s">
        <v>36</v>
      </c>
      <c r="T27" s="35" t="s">
        <v>5</v>
      </c>
      <c r="U27" s="36"/>
      <c r="V27" s="57"/>
      <c r="W27" s="44">
        <f>+U27*V27</f>
        <v>0</v>
      </c>
    </row>
    <row r="28" spans="2:23" ht="17.25" customHeight="1" thickBot="1">
      <c r="B28" s="73" t="s">
        <v>63</v>
      </c>
      <c r="C28" s="74"/>
      <c r="D28" s="74"/>
      <c r="E28" s="75"/>
      <c r="G28" s="8" t="s">
        <v>15</v>
      </c>
      <c r="H28" s="8" t="s">
        <v>5</v>
      </c>
      <c r="I28" s="36"/>
      <c r="J28" s="37"/>
      <c r="K28" s="44">
        <f>+J28*I28</f>
        <v>0</v>
      </c>
      <c r="L28" s="55"/>
      <c r="M28" s="6" t="s">
        <v>37</v>
      </c>
      <c r="N28" s="35" t="s">
        <v>5</v>
      </c>
      <c r="O28" s="36"/>
      <c r="P28" s="57"/>
      <c r="Q28" s="44">
        <f>+O28*P28</f>
        <v>0</v>
      </c>
      <c r="S28" s="6" t="s">
        <v>37</v>
      </c>
      <c r="T28" s="35" t="s">
        <v>5</v>
      </c>
      <c r="U28" s="36"/>
      <c r="V28" s="57"/>
      <c r="W28" s="44">
        <f>+U28*V28</f>
        <v>0</v>
      </c>
    </row>
    <row r="29" spans="2:23" ht="17.25" customHeight="1" thickBot="1">
      <c r="B29" s="1"/>
      <c r="C29" s="1"/>
      <c r="D29" s="1"/>
      <c r="E29" s="1"/>
      <c r="G29" s="8" t="s">
        <v>17</v>
      </c>
      <c r="H29" s="8" t="s">
        <v>5</v>
      </c>
      <c r="I29" s="36"/>
      <c r="J29" s="37"/>
      <c r="K29" s="44">
        <f>+J29*I29</f>
        <v>0</v>
      </c>
      <c r="M29" s="20" t="s">
        <v>45</v>
      </c>
      <c r="N29" s="20" t="s">
        <v>40</v>
      </c>
      <c r="O29" s="84"/>
      <c r="P29" s="57"/>
      <c r="Q29" s="52">
        <f>P29*O29</f>
        <v>0</v>
      </c>
      <c r="S29" s="20" t="s">
        <v>45</v>
      </c>
      <c r="T29" s="20" t="s">
        <v>40</v>
      </c>
      <c r="U29" s="84"/>
      <c r="V29" s="57"/>
      <c r="W29" s="52">
        <f>V29*U29</f>
        <v>0</v>
      </c>
    </row>
    <row r="30" spans="2:23" ht="17.25" customHeight="1">
      <c r="B30" s="89" t="s">
        <v>70</v>
      </c>
      <c r="C30" s="90"/>
      <c r="D30" s="90"/>
      <c r="E30" s="91"/>
      <c r="J30" s="76" t="s">
        <v>73</v>
      </c>
      <c r="K30" s="49">
        <f>SUM(K28:K29)</f>
        <v>0</v>
      </c>
      <c r="M30" s="20" t="s">
        <v>44</v>
      </c>
      <c r="N30" s="20" t="s">
        <v>40</v>
      </c>
      <c r="O30" s="84"/>
      <c r="P30" s="57"/>
      <c r="Q30" s="52">
        <f>P30*O30</f>
        <v>0</v>
      </c>
      <c r="S30" s="20" t="s">
        <v>44</v>
      </c>
      <c r="T30" s="20" t="s">
        <v>40</v>
      </c>
      <c r="U30" s="84"/>
      <c r="V30" s="57"/>
      <c r="W30" s="52">
        <f>V30*U30</f>
        <v>0</v>
      </c>
    </row>
    <row r="31" spans="2:23" ht="17.25" customHeight="1">
      <c r="B31" s="92" t="s">
        <v>72</v>
      </c>
      <c r="C31" s="93"/>
      <c r="D31" s="93"/>
      <c r="E31" s="94"/>
      <c r="G31" s="19" t="s">
        <v>20</v>
      </c>
      <c r="M31" s="20" t="s">
        <v>43</v>
      </c>
      <c r="N31" s="20" t="s">
        <v>40</v>
      </c>
      <c r="O31" s="84"/>
      <c r="P31" s="57"/>
      <c r="Q31" s="52">
        <f>P31*O31</f>
        <v>0</v>
      </c>
      <c r="S31" s="20" t="s">
        <v>43</v>
      </c>
      <c r="T31" s="20" t="s">
        <v>40</v>
      </c>
      <c r="U31" s="84"/>
      <c r="V31" s="57"/>
      <c r="W31" s="52">
        <f>V31*U31</f>
        <v>0</v>
      </c>
    </row>
    <row r="32" spans="2:23" ht="17.25" customHeight="1">
      <c r="B32" s="95"/>
      <c r="C32" s="96"/>
      <c r="D32" s="96"/>
      <c r="E32" s="97"/>
      <c r="G32" s="20" t="s">
        <v>21</v>
      </c>
      <c r="H32" s="8" t="s">
        <v>22</v>
      </c>
      <c r="I32" s="36"/>
      <c r="J32" s="37"/>
      <c r="K32" s="44">
        <f>+J32*I32</f>
        <v>0</v>
      </c>
      <c r="M32" s="60" t="s">
        <v>34</v>
      </c>
      <c r="N32" s="20"/>
      <c r="Q32" s="49">
        <f>SUM(Q26:Q31)</f>
        <v>0</v>
      </c>
      <c r="S32" s="60" t="s">
        <v>34</v>
      </c>
      <c r="T32" s="20"/>
      <c r="W32" s="49">
        <f>SUM(W26:W31)</f>
        <v>0</v>
      </c>
    </row>
    <row r="33" spans="2:23" ht="17.25" customHeight="1">
      <c r="B33" s="95"/>
      <c r="C33" s="96"/>
      <c r="D33" s="96"/>
      <c r="E33" s="97"/>
      <c r="G33" s="20" t="s">
        <v>23</v>
      </c>
      <c r="H33" s="35" t="s">
        <v>18</v>
      </c>
      <c r="I33" s="84"/>
      <c r="J33" s="85"/>
      <c r="K33" s="44">
        <f>+J33*I33</f>
        <v>0</v>
      </c>
      <c r="M33" s="60"/>
      <c r="N33" s="20"/>
      <c r="Q33" s="12"/>
      <c r="S33" s="60"/>
      <c r="T33" s="20"/>
      <c r="W33" s="12"/>
    </row>
    <row r="34" spans="2:23" ht="17.25" customHeight="1">
      <c r="B34" s="95"/>
      <c r="C34" s="96"/>
      <c r="D34" s="96"/>
      <c r="E34" s="97"/>
      <c r="G34" s="20" t="s">
        <v>30</v>
      </c>
      <c r="H34" s="35" t="s">
        <v>18</v>
      </c>
      <c r="I34" s="84"/>
      <c r="J34" s="85"/>
      <c r="K34" s="44">
        <f>+J34*I34</f>
        <v>0</v>
      </c>
      <c r="M34" s="19" t="s">
        <v>51</v>
      </c>
      <c r="N34" s="8" t="s">
        <v>5</v>
      </c>
      <c r="Q34" s="85"/>
      <c r="S34" s="19" t="s">
        <v>51</v>
      </c>
      <c r="T34" s="8" t="s">
        <v>5</v>
      </c>
      <c r="W34" s="85">
        <f>Q34</f>
        <v>0</v>
      </c>
    </row>
    <row r="35" spans="2:23" ht="17.25" customHeight="1">
      <c r="B35" s="98" t="s">
        <v>71</v>
      </c>
      <c r="C35" s="99"/>
      <c r="D35" s="99"/>
      <c r="E35" s="100"/>
      <c r="G35" s="20" t="s">
        <v>31</v>
      </c>
      <c r="H35" s="35" t="s">
        <v>18</v>
      </c>
      <c r="I35" s="84"/>
      <c r="J35" s="85"/>
      <c r="K35" s="44">
        <f>+J35*I35</f>
        <v>0</v>
      </c>
      <c r="M35" s="60"/>
      <c r="N35" s="20"/>
      <c r="O35" s="80"/>
      <c r="P35" s="60" t="s">
        <v>76</v>
      </c>
      <c r="Q35" s="49">
        <f>SUM(Q16+Q23+Q32+Q34)</f>
        <v>0</v>
      </c>
      <c r="V35" s="60" t="s">
        <v>76</v>
      </c>
      <c r="W35" s="49">
        <f>SUM(W16+W23+W32+W34)</f>
        <v>0</v>
      </c>
    </row>
    <row r="36" spans="2:23" ht="17.25" customHeight="1">
      <c r="B36" s="98"/>
      <c r="C36" s="99"/>
      <c r="D36" s="99"/>
      <c r="E36" s="100"/>
      <c r="G36" s="20" t="s">
        <v>78</v>
      </c>
      <c r="H36" s="35" t="s">
        <v>5</v>
      </c>
      <c r="I36" s="84"/>
      <c r="J36" s="85"/>
      <c r="K36" s="44">
        <f>+J36*I36</f>
        <v>0</v>
      </c>
      <c r="M36" s="60"/>
      <c r="Q36" s="12"/>
    </row>
    <row r="37" spans="2:23" ht="17.25" customHeight="1">
      <c r="B37" s="98"/>
      <c r="C37" s="99"/>
      <c r="D37" s="99"/>
      <c r="E37" s="100"/>
      <c r="G37" s="19"/>
      <c r="J37" s="76" t="s">
        <v>73</v>
      </c>
      <c r="K37" s="49">
        <f>SUM(K32:K36)</f>
        <v>0</v>
      </c>
      <c r="M37" s="60"/>
      <c r="N37" s="20"/>
      <c r="O37" s="5"/>
      <c r="P37" s="60" t="s">
        <v>74</v>
      </c>
      <c r="Q37" s="61" t="e">
        <f>K41</f>
        <v>#DIV/0!</v>
      </c>
      <c r="S37" s="19"/>
      <c r="T37" s="20"/>
      <c r="U37" s="5"/>
      <c r="V37" s="60" t="s">
        <v>74</v>
      </c>
      <c r="W37" s="61" t="e">
        <f>Q37</f>
        <v>#DIV/0!</v>
      </c>
    </row>
    <row r="38" spans="2:23" ht="17.25" customHeight="1" thickBot="1">
      <c r="B38" s="73"/>
      <c r="C38" s="74"/>
      <c r="D38" s="74"/>
      <c r="E38" s="75"/>
      <c r="G38" s="20"/>
      <c r="K38" s="12"/>
      <c r="M38" s="77"/>
      <c r="N38" s="20"/>
    </row>
    <row r="39" spans="2:23" ht="17.25" customHeight="1">
      <c r="G39" s="19" t="s">
        <v>51</v>
      </c>
      <c r="H39" s="8" t="s">
        <v>5</v>
      </c>
      <c r="K39" s="85">
        <v>50</v>
      </c>
      <c r="P39" s="60" t="s">
        <v>48</v>
      </c>
      <c r="Q39" s="49" t="e">
        <f>Q35+Q37</f>
        <v>#DIV/0!</v>
      </c>
      <c r="V39" s="60" t="s">
        <v>48</v>
      </c>
      <c r="W39" s="49" t="e">
        <f>W35+W37</f>
        <v>#DIV/0!</v>
      </c>
    </row>
    <row r="40" spans="2:23" ht="17.25" customHeight="1">
      <c r="B40" s="18" t="s">
        <v>87</v>
      </c>
      <c r="G40" s="20"/>
      <c r="J40" s="60" t="s">
        <v>75</v>
      </c>
      <c r="K40" s="49">
        <f>K23+K25+K30+K37+K39</f>
        <v>50</v>
      </c>
    </row>
    <row r="41" spans="2:23" ht="17.25" customHeight="1">
      <c r="B41" s="18" t="s">
        <v>106</v>
      </c>
      <c r="I41" s="60" t="s">
        <v>69</v>
      </c>
      <c r="J41" s="84"/>
      <c r="K41" s="49" t="e">
        <f>K40/J41</f>
        <v>#DIV/0!</v>
      </c>
      <c r="P41" s="60" t="s">
        <v>49</v>
      </c>
      <c r="Q41" s="49" t="e">
        <f>Q39/Q10</f>
        <v>#DIV/0!</v>
      </c>
      <c r="V41" s="60" t="s">
        <v>49</v>
      </c>
      <c r="W41" s="49" t="e">
        <f>W39/W10</f>
        <v>#DIV/0!</v>
      </c>
    </row>
    <row r="42" spans="2:23" ht="17.25" customHeight="1">
      <c r="B42" s="18" t="s">
        <v>88</v>
      </c>
    </row>
    <row r="43" spans="2:23" ht="17.25" customHeight="1">
      <c r="B43" s="88" t="s">
        <v>89</v>
      </c>
      <c r="D43" s="87"/>
      <c r="G43" s="81" t="s">
        <v>77</v>
      </c>
      <c r="H43" s="8"/>
      <c r="I43" s="56"/>
      <c r="J43" s="56"/>
      <c r="K43" s="56"/>
    </row>
    <row r="44" spans="2:23" ht="17.25" customHeight="1">
      <c r="G44" s="8" t="s">
        <v>35</v>
      </c>
      <c r="H44" s="8" t="s">
        <v>5</v>
      </c>
      <c r="I44" s="36"/>
      <c r="J44" s="57"/>
      <c r="K44" s="44">
        <f>+I44*J44</f>
        <v>0</v>
      </c>
    </row>
    <row r="45" spans="2:23" ht="17.25" customHeight="1">
      <c r="B45" s="114" t="s">
        <v>90</v>
      </c>
      <c r="C45" s="115"/>
      <c r="D45" s="115"/>
      <c r="E45" s="116"/>
      <c r="G45" s="6" t="s">
        <v>36</v>
      </c>
      <c r="H45" s="35" t="s">
        <v>5</v>
      </c>
      <c r="I45" s="36"/>
      <c r="J45" s="57"/>
      <c r="K45" s="44">
        <f>+I45*J45</f>
        <v>0</v>
      </c>
    </row>
    <row r="46" spans="2:23" ht="17.25" customHeight="1">
      <c r="B46" s="117"/>
      <c r="C46" s="118"/>
      <c r="D46" s="118"/>
      <c r="E46" s="119"/>
      <c r="G46" s="6" t="s">
        <v>37</v>
      </c>
      <c r="H46" s="35" t="s">
        <v>5</v>
      </c>
      <c r="I46" s="36"/>
      <c r="J46" s="57"/>
      <c r="K46" s="44">
        <f>+I46*J46</f>
        <v>0</v>
      </c>
    </row>
    <row r="47" spans="2:23" ht="17.25" customHeight="1">
      <c r="B47" s="117"/>
      <c r="C47" s="118"/>
      <c r="D47" s="118"/>
      <c r="E47" s="119"/>
      <c r="G47" s="20" t="s">
        <v>45</v>
      </c>
      <c r="H47" s="20" t="s">
        <v>40</v>
      </c>
      <c r="I47" s="84"/>
      <c r="J47" s="86"/>
      <c r="K47" s="52">
        <f>J47*I47</f>
        <v>0</v>
      </c>
    </row>
    <row r="48" spans="2:23" ht="17.25" customHeight="1">
      <c r="B48" s="117"/>
      <c r="C48" s="118"/>
      <c r="D48" s="118"/>
      <c r="E48" s="119"/>
      <c r="G48" s="20" t="s">
        <v>44</v>
      </c>
      <c r="H48" s="20" t="s">
        <v>40</v>
      </c>
      <c r="I48" s="84"/>
      <c r="J48" s="57"/>
      <c r="K48" s="52">
        <f>J48*I48</f>
        <v>0</v>
      </c>
    </row>
    <row r="49" spans="2:23" ht="17.25" customHeight="1">
      <c r="B49" s="117"/>
      <c r="C49" s="118"/>
      <c r="D49" s="118"/>
      <c r="E49" s="119"/>
      <c r="G49" s="20" t="s">
        <v>43</v>
      </c>
      <c r="H49" s="20" t="s">
        <v>40</v>
      </c>
      <c r="I49" s="84"/>
      <c r="J49" s="86"/>
      <c r="K49" s="52">
        <f>J49*J9</f>
        <v>0</v>
      </c>
    </row>
    <row r="50" spans="2:23" ht="17.25" customHeight="1">
      <c r="B50" s="117"/>
      <c r="C50" s="118"/>
      <c r="D50" s="118"/>
      <c r="E50" s="119"/>
      <c r="G50" s="60" t="s">
        <v>34</v>
      </c>
      <c r="H50" s="20"/>
      <c r="K50" s="49">
        <f>SUM(K44:K49)</f>
        <v>0</v>
      </c>
    </row>
    <row r="51" spans="2:23" ht="17.25" customHeight="1">
      <c r="B51" s="117"/>
      <c r="C51" s="118"/>
      <c r="D51" s="118"/>
      <c r="E51" s="119"/>
    </row>
    <row r="52" spans="2:23" ht="17.25" customHeight="1">
      <c r="B52" s="117"/>
      <c r="C52" s="118"/>
      <c r="D52" s="118"/>
      <c r="E52" s="119"/>
      <c r="J52" s="60" t="s">
        <v>82</v>
      </c>
      <c r="K52" s="49" t="e">
        <f>K41+K50</f>
        <v>#DIV/0!</v>
      </c>
    </row>
    <row r="53" spans="2:23" ht="17.25" customHeight="1">
      <c r="B53" s="117"/>
      <c r="C53" s="118"/>
      <c r="D53" s="118"/>
      <c r="E53" s="119"/>
    </row>
    <row r="54" spans="2:23" ht="17.25" customHeight="1">
      <c r="B54" s="120"/>
      <c r="C54" s="121"/>
      <c r="D54" s="121"/>
      <c r="E54" s="122"/>
      <c r="J54" s="60" t="s">
        <v>49</v>
      </c>
      <c r="K54" s="49" t="e">
        <f>K52/K10</f>
        <v>#DIV/0!</v>
      </c>
      <c r="W54" s="78" t="s">
        <v>81</v>
      </c>
    </row>
    <row r="57" spans="2:23">
      <c r="B57" s="18" t="s">
        <v>101</v>
      </c>
    </row>
    <row r="76" spans="12:12">
      <c r="L76" s="1"/>
    </row>
    <row r="77" spans="12:12" ht="18">
      <c r="L77" s="2"/>
    </row>
    <row r="78" spans="12:12" ht="15.75">
      <c r="L78" s="3"/>
    </row>
    <row r="79" spans="12:12">
      <c r="L79" s="6"/>
    </row>
    <row r="80" spans="12:12">
      <c r="L80" s="6"/>
    </row>
    <row r="81" spans="8:12">
      <c r="L81" s="6"/>
    </row>
    <row r="82" spans="8:12">
      <c r="L82" s="6"/>
    </row>
    <row r="83" spans="8:12">
      <c r="H83" s="1"/>
      <c r="I83" s="1"/>
      <c r="J83" s="1"/>
      <c r="K83" s="1"/>
      <c r="L83" s="6"/>
    </row>
    <row r="84" spans="8:12" ht="18">
      <c r="H84" s="2"/>
      <c r="I84" s="2"/>
      <c r="J84" s="2"/>
      <c r="K84" s="2"/>
      <c r="L84" s="6"/>
    </row>
    <row r="85" spans="8:12" ht="15.75">
      <c r="H85" s="1"/>
      <c r="I85" s="3"/>
      <c r="J85" s="3"/>
      <c r="K85" s="3"/>
      <c r="L85" s="3"/>
    </row>
    <row r="86" spans="8:12">
      <c r="H86" s="4"/>
      <c r="I86" s="1"/>
      <c r="J86" s="5"/>
      <c r="K86" s="6"/>
      <c r="L86" s="6"/>
    </row>
    <row r="87" spans="8:12">
      <c r="H87" s="5"/>
      <c r="I87" s="1"/>
      <c r="J87" s="5"/>
      <c r="K87" s="6"/>
      <c r="L87" s="11"/>
    </row>
    <row r="88" spans="8:12">
      <c r="H88" s="5"/>
      <c r="I88" s="1"/>
      <c r="J88" s="5"/>
      <c r="K88" s="6"/>
      <c r="L88" s="11"/>
    </row>
    <row r="89" spans="8:12" ht="15.75">
      <c r="H89" s="5"/>
      <c r="I89" s="1"/>
      <c r="J89" s="5"/>
      <c r="K89" s="6"/>
      <c r="L89" s="12"/>
    </row>
    <row r="90" spans="8:12" ht="15.75">
      <c r="H90" s="3"/>
      <c r="I90" s="1"/>
      <c r="J90" s="1"/>
      <c r="K90" s="6"/>
      <c r="L90" s="1"/>
    </row>
    <row r="91" spans="8:12" ht="15.75">
      <c r="H91" s="3"/>
      <c r="I91" s="1"/>
      <c r="J91" s="1"/>
      <c r="K91" s="6"/>
      <c r="L91" s="11"/>
    </row>
    <row r="92" spans="8:12" ht="15.75">
      <c r="H92" s="3"/>
      <c r="I92" s="3"/>
      <c r="J92" s="3"/>
      <c r="K92" s="3"/>
      <c r="L92" s="11"/>
    </row>
    <row r="93" spans="8:12">
      <c r="H93" s="7"/>
      <c r="I93" s="1"/>
      <c r="J93" s="1"/>
      <c r="K93" s="6"/>
      <c r="L93" s="11"/>
    </row>
    <row r="94" spans="8:12">
      <c r="H94" s="8"/>
      <c r="I94" s="8"/>
      <c r="J94" s="9"/>
      <c r="K94" s="10"/>
      <c r="L94" s="11"/>
    </row>
    <row r="95" spans="8:12" ht="15.75">
      <c r="H95" s="8"/>
      <c r="I95" s="8"/>
      <c r="J95" s="9"/>
      <c r="K95" s="10"/>
      <c r="L95" s="12"/>
    </row>
    <row r="96" spans="8:12">
      <c r="H96" s="1"/>
      <c r="I96" s="1"/>
      <c r="J96" s="1"/>
      <c r="K96" s="1"/>
      <c r="L96" s="1"/>
    </row>
    <row r="97" spans="8:12" ht="15.75">
      <c r="H97" s="3"/>
      <c r="I97" s="1"/>
      <c r="J97" s="1"/>
      <c r="K97" s="1"/>
      <c r="L97" s="15"/>
    </row>
    <row r="98" spans="8:12">
      <c r="H98" s="5"/>
      <c r="I98" s="8"/>
      <c r="J98" s="9"/>
      <c r="K98" s="10"/>
      <c r="L98" s="11"/>
    </row>
    <row r="99" spans="8:12">
      <c r="H99" s="5"/>
      <c r="I99" s="6"/>
      <c r="J99" s="5"/>
      <c r="K99" s="13"/>
      <c r="L99" s="11"/>
    </row>
    <row r="100" spans="8:12">
      <c r="H100" s="5"/>
      <c r="I100" s="6"/>
      <c r="J100" s="5"/>
      <c r="K100" s="13"/>
      <c r="L100" s="11"/>
    </row>
    <row r="101" spans="8:12">
      <c r="H101" s="5"/>
      <c r="I101" s="6"/>
      <c r="J101" s="5"/>
      <c r="K101" s="13"/>
      <c r="L101" s="13"/>
    </row>
    <row r="102" spans="8:12">
      <c r="H102" s="5"/>
      <c r="I102" s="1"/>
      <c r="J102" s="1"/>
      <c r="K102" s="1"/>
      <c r="L102" s="13"/>
    </row>
    <row r="103" spans="8:12">
      <c r="H103" s="5"/>
      <c r="I103" s="1"/>
      <c r="J103" s="1"/>
      <c r="K103" s="1"/>
      <c r="L103" s="13"/>
    </row>
    <row r="104" spans="8:12" ht="15.75">
      <c r="H104" s="14"/>
      <c r="I104" s="8"/>
      <c r="J104" s="15"/>
      <c r="K104" s="15"/>
      <c r="L104" s="12"/>
    </row>
    <row r="105" spans="8:12" ht="15.75">
      <c r="H105" s="8"/>
      <c r="I105" s="8"/>
      <c r="J105" s="9"/>
      <c r="K105" s="10"/>
      <c r="L105" s="12"/>
    </row>
    <row r="106" spans="8:12">
      <c r="H106" s="6"/>
      <c r="I106" s="6"/>
      <c r="J106" s="9"/>
      <c r="K106" s="10"/>
      <c r="L106" s="13"/>
    </row>
    <row r="107" spans="8:12">
      <c r="H107" s="6"/>
      <c r="I107" s="6"/>
      <c r="J107" s="9"/>
      <c r="K107" s="10"/>
      <c r="L107" s="1"/>
    </row>
    <row r="108" spans="8:12">
      <c r="H108" s="5"/>
      <c r="I108" s="5"/>
      <c r="J108" s="5"/>
      <c r="K108" s="13"/>
      <c r="L108" s="1"/>
    </row>
    <row r="109" spans="8:12">
      <c r="H109" s="5"/>
      <c r="I109" s="5"/>
      <c r="J109" s="5"/>
      <c r="K109" s="16"/>
    </row>
    <row r="110" spans="8:12" ht="15.75">
      <c r="H110" s="5"/>
      <c r="I110" s="5"/>
      <c r="J110" s="5"/>
      <c r="K110" s="13"/>
      <c r="L110" s="21"/>
    </row>
    <row r="111" spans="8:12" ht="15.75">
      <c r="H111" s="17"/>
      <c r="I111" s="5"/>
      <c r="J111" s="1"/>
      <c r="K111" s="1"/>
    </row>
    <row r="112" spans="8:12" ht="15.75">
      <c r="H112" s="17"/>
      <c r="I112" s="5"/>
      <c r="J112" s="1"/>
      <c r="K112" s="1"/>
      <c r="L112" s="49">
        <f>L89+L95+L104</f>
        <v>0</v>
      </c>
    </row>
    <row r="113" spans="8:12">
      <c r="H113" s="4"/>
      <c r="I113" s="8"/>
      <c r="J113" s="1"/>
      <c r="K113" s="1"/>
    </row>
    <row r="114" spans="8:12" ht="15.75">
      <c r="H114" s="1"/>
      <c r="I114" s="1"/>
      <c r="J114" s="1"/>
      <c r="K114" s="1"/>
      <c r="L114" s="49" t="e">
        <f>L112/L83</f>
        <v>#DIV/0!</v>
      </c>
    </row>
    <row r="115" spans="8:12">
      <c r="H115" s="1"/>
      <c r="I115" s="1"/>
      <c r="J115" s="1"/>
      <c r="K115" s="1"/>
    </row>
    <row r="117" spans="8:12">
      <c r="H117" s="19"/>
      <c r="I117" s="20"/>
      <c r="J117" s="5"/>
      <c r="K117" s="1"/>
    </row>
    <row r="119" spans="8:12" ht="15.75">
      <c r="K119" s="60" t="s">
        <v>48</v>
      </c>
    </row>
    <row r="121" spans="8:12" ht="15.75">
      <c r="K121" s="60" t="s">
        <v>49</v>
      </c>
    </row>
  </sheetData>
  <sheetProtection sheet="1" objects="1" scenarios="1"/>
  <mergeCells count="11">
    <mergeCell ref="B45:E54"/>
    <mergeCell ref="B30:E30"/>
    <mergeCell ref="B31:E34"/>
    <mergeCell ref="B35:E37"/>
    <mergeCell ref="G2:W2"/>
    <mergeCell ref="B4:E4"/>
    <mergeCell ref="G4:K4"/>
    <mergeCell ref="M4:Q4"/>
    <mergeCell ref="S4:W4"/>
    <mergeCell ref="G5:G6"/>
    <mergeCell ref="B6:E6"/>
  </mergeCells>
  <hyperlinks>
    <hyperlink ref="B35:E37" r:id="rId1" display="http://www.nass.usda.gov/Statistics_by_State/Pennsylvania/Publications/Machinery_Custom_Rates/"/>
    <hyperlink ref="B43" r:id="rId2"/>
  </hyperlinks>
  <pageMargins left="0.44" right="0.38" top="0.75" bottom="0.48" header="0.3" footer="0.3"/>
  <pageSetup scale="55" orientation="landscape" r:id="rId3"/>
</worksheet>
</file>

<file path=xl/worksheets/sheet3.xml><?xml version="1.0" encoding="utf-8"?>
<worksheet xmlns="http://schemas.openxmlformats.org/spreadsheetml/2006/main" xmlns:r="http://schemas.openxmlformats.org/officeDocument/2006/relationships">
  <sheetPr>
    <pageSetUpPr fitToPage="1"/>
  </sheetPr>
  <dimension ref="A1:W121"/>
  <sheetViews>
    <sheetView zoomScale="60" zoomScaleNormal="60" workbookViewId="0">
      <selection activeCell="J32" sqref="J32"/>
    </sheetView>
  </sheetViews>
  <sheetFormatPr defaultColWidth="10.75" defaultRowHeight="15"/>
  <cols>
    <col min="1" max="1" width="2.25" style="18" customWidth="1"/>
    <col min="2" max="2" width="16.875" style="18" customWidth="1"/>
    <col min="3" max="3" width="12.875" style="18" customWidth="1"/>
    <col min="4" max="5" width="8.125" style="18" customWidth="1"/>
    <col min="6" max="6" width="3.75" style="18" customWidth="1"/>
    <col min="7" max="7" width="25.125" style="18" customWidth="1"/>
    <col min="8" max="8" width="20" style="18" customWidth="1"/>
    <col min="9" max="9" width="13.375" style="18" customWidth="1"/>
    <col min="10" max="10" width="10.75" style="18" customWidth="1"/>
    <col min="11" max="11" width="12.25" style="18" customWidth="1"/>
    <col min="12" max="12" width="3.75" style="18" customWidth="1"/>
    <col min="13" max="13" width="19.875" style="18" customWidth="1"/>
    <col min="14" max="14" width="11.375" style="18" customWidth="1"/>
    <col min="15" max="15" width="15.25" style="18" customWidth="1"/>
    <col min="16" max="16" width="10.75" style="18"/>
    <col min="17" max="17" width="13.625" style="18" customWidth="1"/>
    <col min="18" max="18" width="4.25" style="18" customWidth="1"/>
    <col min="19" max="19" width="20.125" style="18" customWidth="1"/>
    <col min="20" max="20" width="11.75" style="18" customWidth="1"/>
    <col min="21" max="22" width="10.75" style="18"/>
    <col min="23" max="23" width="13" style="18" customWidth="1"/>
    <col min="24" max="16384" width="10.75" style="18"/>
  </cols>
  <sheetData>
    <row r="1" spans="1:23" ht="6.95" customHeight="1"/>
    <row r="2" spans="1:23" s="22" customFormat="1" ht="23.25" customHeight="1">
      <c r="C2" s="124" t="s">
        <v>86</v>
      </c>
      <c r="D2" s="82"/>
      <c r="E2" s="82"/>
      <c r="F2" s="82"/>
      <c r="G2" s="101" t="s">
        <v>91</v>
      </c>
      <c r="H2" s="102"/>
      <c r="I2" s="102"/>
      <c r="J2" s="102"/>
      <c r="K2" s="102"/>
      <c r="L2" s="102"/>
      <c r="M2" s="102"/>
      <c r="N2" s="102"/>
      <c r="O2" s="102"/>
      <c r="P2" s="102"/>
      <c r="Q2" s="102"/>
      <c r="R2" s="102"/>
      <c r="S2" s="102"/>
      <c r="T2" s="102"/>
      <c r="U2" s="102"/>
      <c r="V2" s="102"/>
      <c r="W2" s="103"/>
    </row>
    <row r="3" spans="1:23" s="22" customFormat="1" ht="6.95" customHeight="1">
      <c r="A3" s="23"/>
      <c r="O3" s="23"/>
    </row>
    <row r="4" spans="1:23" ht="17.25" customHeight="1">
      <c r="B4" s="104" t="s">
        <v>67</v>
      </c>
      <c r="C4" s="105"/>
      <c r="D4" s="105"/>
      <c r="E4" s="106"/>
      <c r="G4" s="107" t="s">
        <v>68</v>
      </c>
      <c r="H4" s="107"/>
      <c r="I4" s="107"/>
      <c r="J4" s="107"/>
      <c r="K4" s="107"/>
      <c r="M4" s="108" t="s">
        <v>29</v>
      </c>
      <c r="N4" s="108"/>
      <c r="O4" s="108"/>
      <c r="P4" s="108"/>
      <c r="Q4" s="108"/>
      <c r="S4" s="109" t="s">
        <v>50</v>
      </c>
      <c r="T4" s="109"/>
      <c r="U4" s="109"/>
      <c r="V4" s="109"/>
      <c r="W4" s="109"/>
    </row>
    <row r="5" spans="1:23" ht="17.25" customHeight="1" thickBot="1">
      <c r="B5" s="22"/>
      <c r="C5" s="22"/>
      <c r="D5" s="22"/>
      <c r="E5" s="22"/>
      <c r="G5" s="110" t="s">
        <v>38</v>
      </c>
      <c r="H5" s="24" t="s">
        <v>83</v>
      </c>
      <c r="I5" s="24" t="s">
        <v>2</v>
      </c>
      <c r="J5" s="24" t="s">
        <v>2</v>
      </c>
      <c r="K5" s="24" t="s">
        <v>41</v>
      </c>
      <c r="L5" s="24"/>
      <c r="N5" s="24" t="s">
        <v>1</v>
      </c>
      <c r="O5" s="24" t="s">
        <v>2</v>
      </c>
      <c r="P5" s="24" t="s">
        <v>2</v>
      </c>
      <c r="Q5" s="24" t="s">
        <v>41</v>
      </c>
      <c r="T5" s="24" t="s">
        <v>1</v>
      </c>
      <c r="U5" s="24" t="s">
        <v>2</v>
      </c>
      <c r="V5" s="24" t="s">
        <v>2</v>
      </c>
      <c r="W5" s="24" t="s">
        <v>41</v>
      </c>
    </row>
    <row r="6" spans="1:23" ht="17.25" customHeight="1">
      <c r="B6" s="111" t="s">
        <v>55</v>
      </c>
      <c r="C6" s="112"/>
      <c r="D6" s="112"/>
      <c r="E6" s="113"/>
      <c r="G6" s="110"/>
      <c r="H6" s="20" t="s">
        <v>84</v>
      </c>
      <c r="I6" s="28" t="s">
        <v>46</v>
      </c>
      <c r="J6" s="29" t="s">
        <v>47</v>
      </c>
      <c r="K6" s="29" t="s">
        <v>42</v>
      </c>
      <c r="L6" s="6"/>
      <c r="M6" s="19" t="s">
        <v>38</v>
      </c>
      <c r="O6" s="28" t="s">
        <v>46</v>
      </c>
      <c r="P6" s="29" t="s">
        <v>47</v>
      </c>
      <c r="Q6" s="29" t="s">
        <v>42</v>
      </c>
      <c r="S6" s="19" t="s">
        <v>38</v>
      </c>
      <c r="U6" s="28" t="s">
        <v>46</v>
      </c>
      <c r="V6" s="29" t="s">
        <v>47</v>
      </c>
      <c r="W6" s="29" t="s">
        <v>42</v>
      </c>
    </row>
    <row r="7" spans="1:23" ht="17.25" customHeight="1">
      <c r="B7" s="62"/>
      <c r="C7" s="1"/>
      <c r="D7" s="1"/>
      <c r="E7" s="63"/>
      <c r="G7" s="20" t="s">
        <v>45</v>
      </c>
      <c r="H7" s="20" t="s">
        <v>39</v>
      </c>
      <c r="I7" s="84">
        <v>40</v>
      </c>
      <c r="J7" s="84">
        <v>0</v>
      </c>
      <c r="K7" s="79">
        <f>(I7*J7)/2000</f>
        <v>0</v>
      </c>
      <c r="L7" s="32"/>
      <c r="M7" s="20" t="s">
        <v>45</v>
      </c>
      <c r="N7" s="18" t="s">
        <v>39</v>
      </c>
      <c r="O7" s="84">
        <v>40</v>
      </c>
      <c r="P7" s="84">
        <v>0</v>
      </c>
      <c r="Q7" s="79">
        <f>(O7*P7)/2000</f>
        <v>0</v>
      </c>
      <c r="S7" s="20" t="s">
        <v>45</v>
      </c>
      <c r="T7" s="18" t="s">
        <v>39</v>
      </c>
      <c r="U7" s="84">
        <v>40</v>
      </c>
      <c r="V7" s="84">
        <v>0</v>
      </c>
      <c r="W7" s="79">
        <f>(U7*V7)/2000</f>
        <v>0</v>
      </c>
    </row>
    <row r="8" spans="1:23" ht="17.25" customHeight="1">
      <c r="B8" s="64" t="s">
        <v>58</v>
      </c>
      <c r="C8" s="25" t="s">
        <v>25</v>
      </c>
      <c r="D8" s="26" t="s">
        <v>26</v>
      </c>
      <c r="E8" s="65" t="s">
        <v>27</v>
      </c>
      <c r="G8" s="20" t="s">
        <v>44</v>
      </c>
      <c r="H8" s="20" t="s">
        <v>39</v>
      </c>
      <c r="I8" s="84">
        <v>840</v>
      </c>
      <c r="J8" s="84">
        <v>0</v>
      </c>
      <c r="K8" s="79">
        <f>(I8*J8)/2000</f>
        <v>0</v>
      </c>
      <c r="L8" s="32"/>
      <c r="M8" s="20" t="s">
        <v>44</v>
      </c>
      <c r="N8" s="18" t="s">
        <v>39</v>
      </c>
      <c r="O8" s="84">
        <v>840</v>
      </c>
      <c r="P8" s="84">
        <v>0</v>
      </c>
      <c r="Q8" s="79">
        <f>(O8*P8)/2000</f>
        <v>0</v>
      </c>
      <c r="S8" s="20" t="s">
        <v>44</v>
      </c>
      <c r="T8" s="18" t="s">
        <v>39</v>
      </c>
      <c r="U8" s="84">
        <v>840</v>
      </c>
      <c r="V8" s="84">
        <v>0</v>
      </c>
      <c r="W8" s="79">
        <f>(U8*V8)/2000</f>
        <v>0</v>
      </c>
    </row>
    <row r="9" spans="1:23" ht="17.25" customHeight="1">
      <c r="B9" s="66" t="s">
        <v>28</v>
      </c>
      <c r="C9" s="30">
        <v>712</v>
      </c>
      <c r="D9" s="31">
        <v>680</v>
      </c>
      <c r="E9" s="67">
        <v>800</v>
      </c>
      <c r="G9" s="20" t="s">
        <v>43</v>
      </c>
      <c r="H9" s="20" t="s">
        <v>39</v>
      </c>
      <c r="I9" s="84">
        <v>900</v>
      </c>
      <c r="J9" s="84">
        <v>3</v>
      </c>
      <c r="K9" s="79">
        <f>(I9*J9)/2000</f>
        <v>1.35</v>
      </c>
      <c r="L9" s="32"/>
      <c r="M9" s="20" t="s">
        <v>43</v>
      </c>
      <c r="N9" s="18" t="s">
        <v>39</v>
      </c>
      <c r="O9" s="84">
        <v>900</v>
      </c>
      <c r="P9" s="84">
        <v>5</v>
      </c>
      <c r="Q9" s="79">
        <f>(O9*P9)/2000</f>
        <v>2.25</v>
      </c>
      <c r="S9" s="20" t="s">
        <v>43</v>
      </c>
      <c r="T9" s="18" t="s">
        <v>39</v>
      </c>
      <c r="U9" s="84">
        <v>900</v>
      </c>
      <c r="V9" s="84">
        <v>10</v>
      </c>
      <c r="W9" s="79">
        <f>(U9*V9)/2000</f>
        <v>4.5</v>
      </c>
    </row>
    <row r="10" spans="1:23" ht="17.25" customHeight="1">
      <c r="B10" s="66" t="s">
        <v>32</v>
      </c>
      <c r="C10" s="34">
        <v>52</v>
      </c>
      <c r="D10" s="34">
        <v>46</v>
      </c>
      <c r="E10" s="68">
        <v>46</v>
      </c>
      <c r="G10" s="24"/>
      <c r="J10" s="6"/>
      <c r="K10" s="79">
        <f>SUM(K7:K9)</f>
        <v>1.35</v>
      </c>
      <c r="L10" s="32"/>
      <c r="M10" s="24"/>
      <c r="P10" s="6"/>
      <c r="Q10" s="79">
        <f>SUM(Q7:Q9)</f>
        <v>2.25</v>
      </c>
      <c r="S10" s="24"/>
      <c r="V10" s="6"/>
      <c r="W10" s="79">
        <f>SUM(W7:W9)</f>
        <v>4.5</v>
      </c>
    </row>
    <row r="11" spans="1:23" ht="17.25" customHeight="1">
      <c r="B11" s="66" t="s">
        <v>59</v>
      </c>
      <c r="C11" s="39">
        <f>+C9/1040</f>
        <v>0.68461538461538463</v>
      </c>
      <c r="D11" s="39">
        <f>D9/920</f>
        <v>0.73913043478260865</v>
      </c>
      <c r="E11" s="69">
        <f>E9/920</f>
        <v>0.86956521739130432</v>
      </c>
      <c r="G11" s="2"/>
      <c r="H11" s="2"/>
      <c r="I11" s="2"/>
      <c r="J11" s="2"/>
      <c r="K11" s="2"/>
      <c r="M11" s="2"/>
      <c r="N11" s="2"/>
      <c r="O11" s="2"/>
      <c r="P11" s="2"/>
      <c r="Q11" s="2"/>
      <c r="S11" s="2"/>
      <c r="T11" s="2"/>
      <c r="U11" s="2"/>
      <c r="V11" s="2"/>
      <c r="W11" s="2"/>
    </row>
    <row r="12" spans="1:23" ht="17.25" customHeight="1">
      <c r="B12" s="70"/>
      <c r="C12" s="46"/>
      <c r="D12" s="46"/>
      <c r="E12" s="63"/>
      <c r="H12" s="24" t="s">
        <v>1</v>
      </c>
      <c r="I12" s="24" t="s">
        <v>2</v>
      </c>
      <c r="J12" s="24" t="s">
        <v>3</v>
      </c>
      <c r="K12" s="24" t="s">
        <v>4</v>
      </c>
      <c r="L12" s="32"/>
      <c r="M12" s="24"/>
      <c r="N12" s="24" t="s">
        <v>1</v>
      </c>
      <c r="O12" s="24" t="s">
        <v>2</v>
      </c>
      <c r="P12" s="24" t="s">
        <v>3</v>
      </c>
      <c r="Q12" s="24" t="s">
        <v>4</v>
      </c>
      <c r="S12" s="24"/>
      <c r="T12" s="24" t="s">
        <v>1</v>
      </c>
      <c r="U12" s="24" t="s">
        <v>2</v>
      </c>
      <c r="V12" s="24" t="s">
        <v>3</v>
      </c>
      <c r="W12" s="24" t="s">
        <v>4</v>
      </c>
    </row>
    <row r="13" spans="1:23" ht="17.25" customHeight="1" thickBot="1">
      <c r="B13" s="71" t="s">
        <v>64</v>
      </c>
      <c r="C13" s="40"/>
      <c r="D13" s="41"/>
      <c r="E13" s="63"/>
      <c r="J13" s="27" t="s">
        <v>24</v>
      </c>
      <c r="K13" s="27" t="s">
        <v>14</v>
      </c>
      <c r="L13" s="32"/>
      <c r="M13" s="7" t="s">
        <v>16</v>
      </c>
      <c r="P13" s="27" t="s">
        <v>24</v>
      </c>
      <c r="Q13" s="27" t="s">
        <v>14</v>
      </c>
      <c r="S13" s="7" t="s">
        <v>16</v>
      </c>
      <c r="V13" s="27" t="s">
        <v>24</v>
      </c>
      <c r="W13" s="27" t="s">
        <v>14</v>
      </c>
    </row>
    <row r="14" spans="1:23" ht="17.25" customHeight="1">
      <c r="B14" s="66" t="s">
        <v>28</v>
      </c>
      <c r="C14" s="30">
        <v>590</v>
      </c>
      <c r="D14" s="42"/>
      <c r="E14" s="63"/>
      <c r="G14" s="19" t="s">
        <v>0</v>
      </c>
      <c r="J14" s="6"/>
      <c r="K14" s="6"/>
      <c r="L14" s="11"/>
      <c r="M14" s="8" t="s">
        <v>15</v>
      </c>
      <c r="N14" s="8" t="s">
        <v>5</v>
      </c>
      <c r="O14" s="36">
        <v>1</v>
      </c>
      <c r="P14" s="37">
        <v>15</v>
      </c>
      <c r="Q14" s="44">
        <f>+P14*O14</f>
        <v>15</v>
      </c>
      <c r="S14" s="8" t="s">
        <v>15</v>
      </c>
      <c r="T14" s="8" t="s">
        <v>5</v>
      </c>
      <c r="U14" s="36">
        <v>0</v>
      </c>
      <c r="V14" s="37">
        <v>25</v>
      </c>
      <c r="W14" s="44">
        <f>+V14*U14</f>
        <v>0</v>
      </c>
    </row>
    <row r="15" spans="1:23" ht="17.25" customHeight="1">
      <c r="B15" s="66" t="s">
        <v>56</v>
      </c>
      <c r="C15" s="43">
        <v>60</v>
      </c>
      <c r="D15" s="42"/>
      <c r="E15" s="63"/>
      <c r="G15" s="6" t="s">
        <v>6</v>
      </c>
      <c r="H15" s="35" t="s">
        <v>5</v>
      </c>
      <c r="I15" s="36">
        <v>1</v>
      </c>
      <c r="J15" s="37">
        <v>20</v>
      </c>
      <c r="K15" s="38">
        <f t="shared" ref="K15:K21" si="0">I15*J15</f>
        <v>20</v>
      </c>
      <c r="L15" s="47"/>
      <c r="M15" s="8" t="s">
        <v>17</v>
      </c>
      <c r="N15" s="8" t="s">
        <v>5</v>
      </c>
      <c r="O15" s="36">
        <v>1</v>
      </c>
      <c r="P15" s="37">
        <v>11</v>
      </c>
      <c r="Q15" s="44">
        <f>+P15*O15</f>
        <v>11</v>
      </c>
      <c r="S15" s="8" t="s">
        <v>17</v>
      </c>
      <c r="T15" s="8" t="s">
        <v>5</v>
      </c>
      <c r="U15" s="36">
        <v>0</v>
      </c>
      <c r="V15" s="37">
        <v>11</v>
      </c>
      <c r="W15" s="44">
        <f>+V15*U15</f>
        <v>0</v>
      </c>
    </row>
    <row r="16" spans="1:23" ht="17.25" customHeight="1">
      <c r="B16" s="66" t="s">
        <v>57</v>
      </c>
      <c r="C16" s="39">
        <f>C14/((C15/100)*2000)</f>
        <v>0.49166666666666664</v>
      </c>
      <c r="D16" s="42"/>
      <c r="E16" s="63"/>
      <c r="G16" s="6" t="s">
        <v>7</v>
      </c>
      <c r="H16" s="35" t="s">
        <v>5</v>
      </c>
      <c r="I16" s="36">
        <v>0</v>
      </c>
      <c r="J16" s="37">
        <v>18</v>
      </c>
      <c r="K16" s="38">
        <f t="shared" si="0"/>
        <v>0</v>
      </c>
      <c r="Q16" s="49">
        <f>SUM(Q14:Q15)</f>
        <v>26</v>
      </c>
      <c r="W16" s="49">
        <f>SUM(W14:W15)</f>
        <v>0</v>
      </c>
    </row>
    <row r="17" spans="2:23" ht="17.25" customHeight="1">
      <c r="B17" s="72"/>
      <c r="C17" s="45"/>
      <c r="D17" s="46"/>
      <c r="E17" s="63"/>
      <c r="G17" s="6" t="s">
        <v>8</v>
      </c>
      <c r="H17" s="35" t="s">
        <v>5</v>
      </c>
      <c r="I17" s="36">
        <v>1</v>
      </c>
      <c r="J17" s="37">
        <v>17</v>
      </c>
      <c r="K17" s="38">
        <f t="shared" si="0"/>
        <v>17</v>
      </c>
      <c r="L17" s="47"/>
      <c r="M17" s="24" t="s">
        <v>20</v>
      </c>
      <c r="S17" s="24" t="s">
        <v>20</v>
      </c>
    </row>
    <row r="18" spans="2:23" ht="17.25" customHeight="1">
      <c r="B18" s="70"/>
      <c r="C18" s="46"/>
      <c r="D18" s="46"/>
      <c r="E18" s="63"/>
      <c r="G18" s="6" t="s">
        <v>9</v>
      </c>
      <c r="H18" s="35" t="s">
        <v>5</v>
      </c>
      <c r="I18" s="36">
        <v>2</v>
      </c>
      <c r="J18" s="37">
        <v>14</v>
      </c>
      <c r="K18" s="38">
        <f t="shared" si="0"/>
        <v>28</v>
      </c>
      <c r="M18" s="20" t="s">
        <v>21</v>
      </c>
      <c r="N18" s="8" t="s">
        <v>22</v>
      </c>
      <c r="O18" s="36">
        <v>0</v>
      </c>
      <c r="P18" s="52">
        <f>J32</f>
        <v>35</v>
      </c>
      <c r="Q18" s="44">
        <f>+P18*O18</f>
        <v>0</v>
      </c>
      <c r="S18" s="20" t="s">
        <v>21</v>
      </c>
      <c r="T18" s="8" t="s">
        <v>22</v>
      </c>
      <c r="U18" s="36">
        <v>0</v>
      </c>
      <c r="V18" s="52">
        <f>P18</f>
        <v>35</v>
      </c>
      <c r="W18" s="44">
        <f>+V18*U18</f>
        <v>0</v>
      </c>
    </row>
    <row r="19" spans="2:23" ht="17.25" customHeight="1">
      <c r="B19" s="64" t="s">
        <v>60</v>
      </c>
      <c r="C19" s="26" t="s">
        <v>52</v>
      </c>
      <c r="D19" s="50"/>
      <c r="E19" s="63"/>
      <c r="G19" s="6" t="s">
        <v>10</v>
      </c>
      <c r="H19" s="35" t="s">
        <v>5</v>
      </c>
      <c r="I19" s="36">
        <v>0</v>
      </c>
      <c r="J19" s="37">
        <v>15</v>
      </c>
      <c r="K19" s="38">
        <f t="shared" si="0"/>
        <v>0</v>
      </c>
      <c r="L19" s="53"/>
      <c r="M19" s="20" t="s">
        <v>23</v>
      </c>
      <c r="N19" s="35" t="s">
        <v>18</v>
      </c>
      <c r="O19" s="33">
        <v>50</v>
      </c>
      <c r="P19" s="52">
        <f>J33</f>
        <v>0.76086956521739135</v>
      </c>
      <c r="Q19" s="44">
        <f>+P19*O19</f>
        <v>38.04347826086957</v>
      </c>
      <c r="S19" s="20" t="s">
        <v>23</v>
      </c>
      <c r="T19" s="35" t="s">
        <v>18</v>
      </c>
      <c r="U19" s="33">
        <v>50</v>
      </c>
      <c r="V19" s="52">
        <f>P19</f>
        <v>0.76086956521739135</v>
      </c>
      <c r="W19" s="44">
        <f>+V19*U19</f>
        <v>38.04347826086957</v>
      </c>
    </row>
    <row r="20" spans="2:23" ht="17.25" customHeight="1">
      <c r="B20" s="66" t="s">
        <v>28</v>
      </c>
      <c r="C20" s="30">
        <v>700</v>
      </c>
      <c r="D20" s="51"/>
      <c r="E20" s="63"/>
      <c r="G20" s="6" t="s">
        <v>11</v>
      </c>
      <c r="H20" s="35" t="s">
        <v>5</v>
      </c>
      <c r="I20" s="36">
        <v>0</v>
      </c>
      <c r="J20" s="37">
        <v>15</v>
      </c>
      <c r="K20" s="38">
        <f t="shared" si="0"/>
        <v>0</v>
      </c>
      <c r="L20" s="11"/>
      <c r="M20" s="20" t="s">
        <v>30</v>
      </c>
      <c r="N20" s="35" t="s">
        <v>18</v>
      </c>
      <c r="O20" s="33">
        <v>0</v>
      </c>
      <c r="P20" s="52">
        <f>J34</f>
        <v>0.68461538461538463</v>
      </c>
      <c r="Q20" s="44">
        <f>+P20*O20</f>
        <v>0</v>
      </c>
      <c r="S20" s="20" t="s">
        <v>30</v>
      </c>
      <c r="T20" s="35" t="s">
        <v>18</v>
      </c>
      <c r="U20" s="33">
        <v>0</v>
      </c>
      <c r="V20" s="52">
        <f>P20</f>
        <v>0.68461538461538463</v>
      </c>
      <c r="W20" s="44">
        <f>+V20*U20</f>
        <v>0</v>
      </c>
    </row>
    <row r="21" spans="2:23" ht="17.25" customHeight="1">
      <c r="B21" s="66" t="s">
        <v>53</v>
      </c>
      <c r="C21" s="43">
        <v>46</v>
      </c>
      <c r="D21" s="46"/>
      <c r="E21" s="63"/>
      <c r="G21" s="8" t="s">
        <v>12</v>
      </c>
      <c r="H21" s="35" t="s">
        <v>5</v>
      </c>
      <c r="I21" s="36">
        <v>1</v>
      </c>
      <c r="J21" s="37">
        <v>17.5</v>
      </c>
      <c r="K21" s="38">
        <f t="shared" si="0"/>
        <v>17.5</v>
      </c>
      <c r="L21" s="11"/>
      <c r="M21" s="20" t="s">
        <v>31</v>
      </c>
      <c r="N21" s="35" t="s">
        <v>18</v>
      </c>
      <c r="O21" s="33">
        <v>0</v>
      </c>
      <c r="P21" s="52">
        <f>J35</f>
        <v>0.49166666666666664</v>
      </c>
      <c r="Q21" s="44">
        <f>+P21*O21</f>
        <v>0</v>
      </c>
      <c r="S21" s="20" t="s">
        <v>31</v>
      </c>
      <c r="T21" s="35" t="s">
        <v>18</v>
      </c>
      <c r="U21" s="33">
        <v>80</v>
      </c>
      <c r="V21" s="52">
        <f>P21</f>
        <v>0.49166666666666664</v>
      </c>
      <c r="W21" s="44">
        <f>+V21*U21</f>
        <v>39.333333333333329</v>
      </c>
    </row>
    <row r="22" spans="2:23" ht="17.25" customHeight="1">
      <c r="B22" s="66" t="s">
        <v>54</v>
      </c>
      <c r="C22" s="39">
        <f>C20/((C21/100)*2000)</f>
        <v>0.76086956521739135</v>
      </c>
      <c r="D22" s="1"/>
      <c r="E22" s="63"/>
      <c r="G22" s="8" t="s">
        <v>13</v>
      </c>
      <c r="H22" s="8" t="s">
        <v>5</v>
      </c>
      <c r="I22" s="36">
        <v>0</v>
      </c>
      <c r="J22" s="37">
        <v>6</v>
      </c>
      <c r="K22" s="44">
        <f>I22*J22</f>
        <v>0</v>
      </c>
      <c r="L22" s="55"/>
      <c r="M22" s="20" t="s">
        <v>78</v>
      </c>
      <c r="N22" s="35" t="s">
        <v>5</v>
      </c>
      <c r="O22" s="33">
        <v>1</v>
      </c>
      <c r="P22" s="52">
        <v>10</v>
      </c>
      <c r="Q22" s="44">
        <f>+P22*O22</f>
        <v>10</v>
      </c>
      <c r="S22" s="20"/>
      <c r="T22" s="35"/>
      <c r="U22" s="5"/>
      <c r="V22" s="13"/>
      <c r="W22" s="44"/>
    </row>
    <row r="23" spans="2:23" ht="17.25" customHeight="1">
      <c r="B23" s="62"/>
      <c r="C23" s="1"/>
      <c r="D23" s="1"/>
      <c r="E23" s="63"/>
      <c r="G23" s="8"/>
      <c r="H23" s="8"/>
      <c r="I23" s="9"/>
      <c r="J23" s="76" t="s">
        <v>73</v>
      </c>
      <c r="K23" s="48">
        <f>SUM(K15:K22)</f>
        <v>82.5</v>
      </c>
      <c r="M23" s="20"/>
      <c r="Q23" s="49">
        <f>SUM(Q18:Q22)</f>
        <v>48.04347826086957</v>
      </c>
      <c r="S23" s="20"/>
      <c r="W23" s="49">
        <f>SUM(W18:W21)</f>
        <v>77.376811594202906</v>
      </c>
    </row>
    <row r="24" spans="2:23" ht="17.25" customHeight="1">
      <c r="B24" s="62" t="s">
        <v>66</v>
      </c>
      <c r="C24" s="1"/>
      <c r="D24" s="1"/>
      <c r="E24" s="63"/>
      <c r="L24" s="11"/>
      <c r="M24" s="20"/>
      <c r="Q24" s="12"/>
      <c r="S24" s="20"/>
      <c r="W24" s="12"/>
    </row>
    <row r="25" spans="2:23" ht="17.25" customHeight="1">
      <c r="B25" s="62" t="s">
        <v>61</v>
      </c>
      <c r="C25" s="1"/>
      <c r="D25" s="1"/>
      <c r="E25" s="63"/>
      <c r="G25" s="7" t="s">
        <v>19</v>
      </c>
      <c r="H25" s="35" t="s">
        <v>18</v>
      </c>
      <c r="I25" s="36">
        <v>10</v>
      </c>
      <c r="J25" s="44">
        <v>15</v>
      </c>
      <c r="K25" s="48">
        <f>I25*J25</f>
        <v>150</v>
      </c>
      <c r="L25" s="11"/>
      <c r="M25" s="14" t="s">
        <v>33</v>
      </c>
      <c r="N25" s="8"/>
      <c r="O25" s="56"/>
      <c r="P25" s="56"/>
      <c r="Q25" s="56"/>
      <c r="S25" s="14" t="s">
        <v>33</v>
      </c>
      <c r="T25" s="8"/>
      <c r="U25" s="56"/>
      <c r="V25" s="56"/>
      <c r="W25" s="56"/>
    </row>
    <row r="26" spans="2:23" ht="17.25" customHeight="1">
      <c r="B26" s="62" t="s">
        <v>62</v>
      </c>
      <c r="C26" s="1"/>
      <c r="D26" s="1"/>
      <c r="E26" s="63"/>
      <c r="L26" s="11"/>
      <c r="M26" s="8" t="s">
        <v>35</v>
      </c>
      <c r="N26" s="8" t="s">
        <v>5</v>
      </c>
      <c r="O26" s="36">
        <v>1</v>
      </c>
      <c r="P26" s="57">
        <f>J44</f>
        <v>15</v>
      </c>
      <c r="Q26" s="44">
        <f>+O26*P26</f>
        <v>15</v>
      </c>
      <c r="S26" s="8" t="s">
        <v>35</v>
      </c>
      <c r="T26" s="8" t="s">
        <v>5</v>
      </c>
      <c r="U26" s="36">
        <v>1</v>
      </c>
      <c r="V26" s="57">
        <f>P26</f>
        <v>15</v>
      </c>
      <c r="W26" s="44">
        <f>+U26*V26</f>
        <v>15</v>
      </c>
    </row>
    <row r="27" spans="2:23" ht="17.25" customHeight="1">
      <c r="B27" s="62" t="s">
        <v>65</v>
      </c>
      <c r="C27" s="1"/>
      <c r="D27" s="1"/>
      <c r="E27" s="63"/>
      <c r="G27" s="7" t="s">
        <v>16</v>
      </c>
      <c r="H27" s="35"/>
      <c r="I27" s="54"/>
      <c r="J27" s="53"/>
      <c r="K27" s="53"/>
      <c r="L27" s="11"/>
      <c r="M27" s="6" t="s">
        <v>36</v>
      </c>
      <c r="N27" s="35" t="s">
        <v>5</v>
      </c>
      <c r="O27" s="36">
        <v>2</v>
      </c>
      <c r="P27" s="57">
        <f t="shared" ref="P27:P31" si="1">J45</f>
        <v>9</v>
      </c>
      <c r="Q27" s="44">
        <f>+O27*P27</f>
        <v>18</v>
      </c>
      <c r="S27" s="6" t="s">
        <v>36</v>
      </c>
      <c r="T27" s="35" t="s">
        <v>5</v>
      </c>
      <c r="U27" s="36">
        <v>2</v>
      </c>
      <c r="V27" s="57">
        <f t="shared" ref="V27:V31" si="2">P27</f>
        <v>9</v>
      </c>
      <c r="W27" s="44">
        <f>+U27*V27</f>
        <v>18</v>
      </c>
    </row>
    <row r="28" spans="2:23" ht="17.25" customHeight="1" thickBot="1">
      <c r="B28" s="73" t="s">
        <v>63</v>
      </c>
      <c r="C28" s="74"/>
      <c r="D28" s="74"/>
      <c r="E28" s="75"/>
      <c r="G28" s="8" t="s">
        <v>15</v>
      </c>
      <c r="H28" s="8" t="s">
        <v>5</v>
      </c>
      <c r="I28" s="36">
        <v>1</v>
      </c>
      <c r="J28" s="37">
        <v>15</v>
      </c>
      <c r="K28" s="44">
        <f>+J28*I28</f>
        <v>15</v>
      </c>
      <c r="L28" s="55"/>
      <c r="M28" s="6" t="s">
        <v>37</v>
      </c>
      <c r="N28" s="35" t="s">
        <v>5</v>
      </c>
      <c r="O28" s="36">
        <v>0</v>
      </c>
      <c r="P28" s="57">
        <f t="shared" si="1"/>
        <v>7.5</v>
      </c>
      <c r="Q28" s="44">
        <f>+O28*P28</f>
        <v>0</v>
      </c>
      <c r="S28" s="6" t="s">
        <v>37</v>
      </c>
      <c r="T28" s="35" t="s">
        <v>5</v>
      </c>
      <c r="U28" s="36">
        <v>0</v>
      </c>
      <c r="V28" s="57">
        <f t="shared" si="2"/>
        <v>7.5</v>
      </c>
      <c r="W28" s="44">
        <f>+U28*V28</f>
        <v>0</v>
      </c>
    </row>
    <row r="29" spans="2:23" ht="17.25" customHeight="1" thickBot="1">
      <c r="B29" s="1"/>
      <c r="C29" s="1"/>
      <c r="D29" s="1"/>
      <c r="E29" s="1"/>
      <c r="G29" s="8" t="s">
        <v>17</v>
      </c>
      <c r="H29" s="8" t="s">
        <v>5</v>
      </c>
      <c r="I29" s="36">
        <v>1</v>
      </c>
      <c r="J29" s="37">
        <v>12.5</v>
      </c>
      <c r="K29" s="44">
        <f>+J29*I29</f>
        <v>12.5</v>
      </c>
      <c r="M29" s="20" t="s">
        <v>45</v>
      </c>
      <c r="N29" s="20" t="s">
        <v>40</v>
      </c>
      <c r="O29" s="33">
        <f>P7</f>
        <v>0</v>
      </c>
      <c r="P29" s="57">
        <f t="shared" si="1"/>
        <v>0.9</v>
      </c>
      <c r="Q29" s="52">
        <f>P29*O29</f>
        <v>0</v>
      </c>
      <c r="S29" s="20" t="s">
        <v>45</v>
      </c>
      <c r="T29" s="20" t="s">
        <v>40</v>
      </c>
      <c r="U29" s="33">
        <f>V7</f>
        <v>0</v>
      </c>
      <c r="V29" s="57">
        <f t="shared" si="2"/>
        <v>0.9</v>
      </c>
      <c r="W29" s="52">
        <f>V29*U29</f>
        <v>0</v>
      </c>
    </row>
    <row r="30" spans="2:23" ht="17.25" customHeight="1">
      <c r="B30" s="89" t="s">
        <v>70</v>
      </c>
      <c r="C30" s="90"/>
      <c r="D30" s="90"/>
      <c r="E30" s="91"/>
      <c r="J30" s="76" t="s">
        <v>73</v>
      </c>
      <c r="K30" s="49">
        <f>SUM(K28:K29)</f>
        <v>27.5</v>
      </c>
      <c r="M30" s="20" t="s">
        <v>44</v>
      </c>
      <c r="N30" s="20" t="s">
        <v>40</v>
      </c>
      <c r="O30" s="33">
        <f>P8</f>
        <v>0</v>
      </c>
      <c r="P30" s="57">
        <f t="shared" si="1"/>
        <v>7.8</v>
      </c>
      <c r="Q30" s="52">
        <f>P30*O30</f>
        <v>0</v>
      </c>
      <c r="S30" s="20" t="s">
        <v>44</v>
      </c>
      <c r="T30" s="20" t="s">
        <v>40</v>
      </c>
      <c r="U30" s="33">
        <f>V8</f>
        <v>0</v>
      </c>
      <c r="V30" s="57">
        <f t="shared" si="2"/>
        <v>7.8</v>
      </c>
      <c r="W30" s="52">
        <f>V30*U30</f>
        <v>0</v>
      </c>
    </row>
    <row r="31" spans="2:23" ht="17.25" customHeight="1">
      <c r="B31" s="92" t="s">
        <v>72</v>
      </c>
      <c r="C31" s="93"/>
      <c r="D31" s="93"/>
      <c r="E31" s="94"/>
      <c r="G31" s="19" t="s">
        <v>20</v>
      </c>
      <c r="M31" s="20" t="s">
        <v>43</v>
      </c>
      <c r="N31" s="20" t="s">
        <v>40</v>
      </c>
      <c r="O31" s="33">
        <f>P9</f>
        <v>5</v>
      </c>
      <c r="P31" s="57">
        <f t="shared" si="1"/>
        <v>7.7</v>
      </c>
      <c r="Q31" s="52">
        <f>P31*O31</f>
        <v>38.5</v>
      </c>
      <c r="S31" s="20" t="s">
        <v>43</v>
      </c>
      <c r="T31" s="20" t="s">
        <v>40</v>
      </c>
      <c r="U31" s="33">
        <f>V9</f>
        <v>10</v>
      </c>
      <c r="V31" s="57">
        <f t="shared" si="2"/>
        <v>7.7</v>
      </c>
      <c r="W31" s="52">
        <f>V31*U31</f>
        <v>77</v>
      </c>
    </row>
    <row r="32" spans="2:23" ht="17.25" customHeight="1">
      <c r="B32" s="95"/>
      <c r="C32" s="96"/>
      <c r="D32" s="96"/>
      <c r="E32" s="97"/>
      <c r="G32" s="20" t="s">
        <v>21</v>
      </c>
      <c r="H32" s="8" t="s">
        <v>22</v>
      </c>
      <c r="I32" s="36">
        <v>1</v>
      </c>
      <c r="J32" s="37">
        <v>35</v>
      </c>
      <c r="K32" s="44">
        <f>+J32*I32</f>
        <v>35</v>
      </c>
      <c r="M32" s="60" t="s">
        <v>34</v>
      </c>
      <c r="N32" s="20"/>
      <c r="Q32" s="49">
        <f>SUM(Q26:Q31)</f>
        <v>71.5</v>
      </c>
      <c r="S32" s="60" t="s">
        <v>34</v>
      </c>
      <c r="T32" s="20"/>
      <c r="W32" s="49">
        <f>SUM(W26:W31)</f>
        <v>110</v>
      </c>
    </row>
    <row r="33" spans="2:23" ht="17.25" customHeight="1">
      <c r="B33" s="95"/>
      <c r="C33" s="96"/>
      <c r="D33" s="96"/>
      <c r="E33" s="97"/>
      <c r="G33" s="20" t="s">
        <v>23</v>
      </c>
      <c r="H33" s="35" t="s">
        <v>18</v>
      </c>
      <c r="I33" s="33">
        <v>0</v>
      </c>
      <c r="J33" s="52">
        <f>C22</f>
        <v>0.76086956521739135</v>
      </c>
      <c r="K33" s="44">
        <f>+J33*I33</f>
        <v>0</v>
      </c>
      <c r="M33" s="60"/>
      <c r="N33" s="20"/>
      <c r="Q33" s="12"/>
      <c r="S33" s="60"/>
      <c r="T33" s="20"/>
      <c r="W33" s="12"/>
    </row>
    <row r="34" spans="2:23" ht="17.25" customHeight="1">
      <c r="B34" s="95"/>
      <c r="C34" s="96"/>
      <c r="D34" s="96"/>
      <c r="E34" s="97"/>
      <c r="G34" s="20" t="s">
        <v>30</v>
      </c>
      <c r="H34" s="35" t="s">
        <v>18</v>
      </c>
      <c r="I34" s="33">
        <v>80</v>
      </c>
      <c r="J34" s="52">
        <f>C11</f>
        <v>0.68461538461538463</v>
      </c>
      <c r="K34" s="44">
        <f>+J34*I34</f>
        <v>54.769230769230774</v>
      </c>
      <c r="M34" s="19" t="s">
        <v>51</v>
      </c>
      <c r="N34" s="8" t="s">
        <v>5</v>
      </c>
      <c r="Q34" s="52">
        <f>K39</f>
        <v>50</v>
      </c>
      <c r="S34" s="19" t="s">
        <v>51</v>
      </c>
      <c r="T34" s="8" t="s">
        <v>5</v>
      </c>
      <c r="W34" s="52">
        <f>Q34</f>
        <v>50</v>
      </c>
    </row>
    <row r="35" spans="2:23" ht="17.25" customHeight="1">
      <c r="B35" s="98" t="s">
        <v>71</v>
      </c>
      <c r="C35" s="99"/>
      <c r="D35" s="99"/>
      <c r="E35" s="100"/>
      <c r="G35" s="20" t="s">
        <v>31</v>
      </c>
      <c r="H35" s="35" t="s">
        <v>18</v>
      </c>
      <c r="I35" s="33">
        <v>80</v>
      </c>
      <c r="J35" s="52">
        <f>C16</f>
        <v>0.49166666666666664</v>
      </c>
      <c r="K35" s="44">
        <f>+J35*I35</f>
        <v>39.333333333333329</v>
      </c>
      <c r="M35" s="60"/>
      <c r="N35" s="20"/>
      <c r="O35" s="80"/>
      <c r="P35" s="60" t="s">
        <v>76</v>
      </c>
      <c r="Q35" s="49">
        <f>SUM(Q16+Q23+Q32+Q34)</f>
        <v>195.54347826086956</v>
      </c>
      <c r="V35" s="60" t="s">
        <v>76</v>
      </c>
      <c r="W35" s="49">
        <f>SUM(W16+W23+W32+W34)</f>
        <v>237.37681159420291</v>
      </c>
    </row>
    <row r="36" spans="2:23" ht="17.25" customHeight="1">
      <c r="B36" s="98"/>
      <c r="C36" s="99"/>
      <c r="D36" s="99"/>
      <c r="E36" s="100"/>
      <c r="G36" s="20" t="s">
        <v>78</v>
      </c>
      <c r="H36" s="35" t="s">
        <v>5</v>
      </c>
      <c r="I36" s="33">
        <v>1</v>
      </c>
      <c r="J36" s="52">
        <v>10</v>
      </c>
      <c r="K36" s="44">
        <f>+J36*I36</f>
        <v>10</v>
      </c>
      <c r="M36" s="60"/>
      <c r="Q36" s="12"/>
    </row>
    <row r="37" spans="2:23" ht="17.25" customHeight="1">
      <c r="B37" s="98"/>
      <c r="C37" s="99"/>
      <c r="D37" s="99"/>
      <c r="E37" s="100"/>
      <c r="G37" s="19"/>
      <c r="J37" s="76" t="s">
        <v>73</v>
      </c>
      <c r="K37" s="49">
        <f>SUM(K32:K36)</f>
        <v>139.10256410256409</v>
      </c>
      <c r="M37" s="60"/>
      <c r="N37" s="20"/>
      <c r="O37" s="5"/>
      <c r="P37" s="60" t="s">
        <v>74</v>
      </c>
      <c r="Q37" s="61">
        <f>K41</f>
        <v>89.820512820512818</v>
      </c>
      <c r="S37" s="19"/>
      <c r="T37" s="20"/>
      <c r="U37" s="5"/>
      <c r="V37" s="60" t="s">
        <v>74</v>
      </c>
      <c r="W37" s="61">
        <f>Q37</f>
        <v>89.820512820512818</v>
      </c>
    </row>
    <row r="38" spans="2:23" ht="17.25" customHeight="1" thickBot="1">
      <c r="B38" s="73"/>
      <c r="C38" s="74"/>
      <c r="D38" s="74"/>
      <c r="E38" s="75"/>
      <c r="G38" s="20"/>
      <c r="K38" s="12"/>
      <c r="M38" s="77"/>
      <c r="N38" s="20"/>
    </row>
    <row r="39" spans="2:23" ht="17.25" customHeight="1">
      <c r="G39" s="19" t="s">
        <v>51</v>
      </c>
      <c r="H39" s="8" t="s">
        <v>5</v>
      </c>
      <c r="K39" s="52">
        <v>50</v>
      </c>
      <c r="P39" s="60" t="s">
        <v>48</v>
      </c>
      <c r="Q39" s="49">
        <f>Q35+Q37</f>
        <v>285.36399108138238</v>
      </c>
      <c r="V39" s="60" t="s">
        <v>48</v>
      </c>
      <c r="W39" s="49">
        <f>W35+W37</f>
        <v>327.19732441471569</v>
      </c>
    </row>
    <row r="40" spans="2:23" ht="17.25" customHeight="1">
      <c r="G40" s="20"/>
      <c r="J40" s="60" t="s">
        <v>75</v>
      </c>
      <c r="K40" s="49">
        <f>K23+K25+K30+K37+K39</f>
        <v>449.10256410256409</v>
      </c>
    </row>
    <row r="41" spans="2:23" ht="17.25" customHeight="1">
      <c r="B41" s="114" t="s">
        <v>90</v>
      </c>
      <c r="C41" s="115"/>
      <c r="D41" s="115"/>
      <c r="E41" s="116"/>
      <c r="I41" s="60" t="s">
        <v>69</v>
      </c>
      <c r="J41" s="33">
        <v>5</v>
      </c>
      <c r="K41" s="49">
        <f>K40/J41</f>
        <v>89.820512820512818</v>
      </c>
      <c r="P41" s="60" t="s">
        <v>49</v>
      </c>
      <c r="Q41" s="49">
        <f>Q39/Q10</f>
        <v>126.82844048061439</v>
      </c>
      <c r="V41" s="60" t="s">
        <v>49</v>
      </c>
      <c r="W41" s="49">
        <f>W39/W10</f>
        <v>72.710516536603492</v>
      </c>
    </row>
    <row r="42" spans="2:23" ht="17.25" customHeight="1">
      <c r="B42" s="117"/>
      <c r="C42" s="118"/>
      <c r="D42" s="118"/>
      <c r="E42" s="119"/>
    </row>
    <row r="43" spans="2:23" ht="17.25" customHeight="1">
      <c r="B43" s="117"/>
      <c r="C43" s="118"/>
      <c r="D43" s="118"/>
      <c r="E43" s="119"/>
      <c r="G43" s="81" t="s">
        <v>77</v>
      </c>
      <c r="H43" s="8"/>
      <c r="I43" s="56"/>
      <c r="J43" s="56"/>
      <c r="K43" s="56"/>
    </row>
    <row r="44" spans="2:23" ht="17.25" customHeight="1">
      <c r="B44" s="117"/>
      <c r="C44" s="118"/>
      <c r="D44" s="118"/>
      <c r="E44" s="119"/>
      <c r="G44" s="8" t="s">
        <v>35</v>
      </c>
      <c r="H44" s="8" t="s">
        <v>5</v>
      </c>
      <c r="I44" s="36">
        <v>1</v>
      </c>
      <c r="J44" s="57">
        <v>15</v>
      </c>
      <c r="K44" s="44">
        <f>+I44*J44</f>
        <v>15</v>
      </c>
    </row>
    <row r="45" spans="2:23" ht="17.25" customHeight="1">
      <c r="B45" s="117"/>
      <c r="C45" s="118"/>
      <c r="D45" s="118"/>
      <c r="E45" s="119"/>
      <c r="G45" s="6" t="s">
        <v>36</v>
      </c>
      <c r="H45" s="35" t="s">
        <v>5</v>
      </c>
      <c r="I45" s="36">
        <v>2</v>
      </c>
      <c r="J45" s="57">
        <v>9</v>
      </c>
      <c r="K45" s="44">
        <f>+I45*J45</f>
        <v>18</v>
      </c>
    </row>
    <row r="46" spans="2:23" ht="17.25" customHeight="1">
      <c r="B46" s="117"/>
      <c r="C46" s="118"/>
      <c r="D46" s="118"/>
      <c r="E46" s="119"/>
      <c r="G46" s="6" t="s">
        <v>37</v>
      </c>
      <c r="H46" s="35" t="s">
        <v>5</v>
      </c>
      <c r="I46" s="36">
        <v>0</v>
      </c>
      <c r="J46" s="57">
        <v>7.5</v>
      </c>
      <c r="K46" s="44">
        <f>+I46*J46</f>
        <v>0</v>
      </c>
    </row>
    <row r="47" spans="2:23" ht="17.25" customHeight="1">
      <c r="B47" s="117"/>
      <c r="C47" s="118"/>
      <c r="D47" s="118"/>
      <c r="E47" s="119"/>
      <c r="G47" s="20" t="s">
        <v>45</v>
      </c>
      <c r="H47" s="20" t="s">
        <v>40</v>
      </c>
      <c r="I47" s="33">
        <f>J7</f>
        <v>0</v>
      </c>
      <c r="J47" s="58">
        <v>0.9</v>
      </c>
      <c r="K47" s="52">
        <f>J47*I47</f>
        <v>0</v>
      </c>
    </row>
    <row r="48" spans="2:23" ht="17.25" customHeight="1">
      <c r="B48" s="117"/>
      <c r="C48" s="118"/>
      <c r="D48" s="118"/>
      <c r="E48" s="119"/>
      <c r="G48" s="20" t="s">
        <v>44</v>
      </c>
      <c r="H48" s="20" t="s">
        <v>40</v>
      </c>
      <c r="I48" s="33">
        <f t="shared" ref="I48:I49" si="3">J8</f>
        <v>0</v>
      </c>
      <c r="J48" s="59">
        <v>7.8</v>
      </c>
      <c r="K48" s="52">
        <f>J48*I48</f>
        <v>0</v>
      </c>
    </row>
    <row r="49" spans="2:23" ht="17.25" customHeight="1">
      <c r="B49" s="117"/>
      <c r="C49" s="118"/>
      <c r="D49" s="118"/>
      <c r="E49" s="119"/>
      <c r="G49" s="20" t="s">
        <v>43</v>
      </c>
      <c r="H49" s="20" t="s">
        <v>40</v>
      </c>
      <c r="I49" s="33">
        <f t="shared" si="3"/>
        <v>3</v>
      </c>
      <c r="J49" s="58">
        <v>7.7</v>
      </c>
      <c r="K49" s="52">
        <f>J49*J9</f>
        <v>23.1</v>
      </c>
    </row>
    <row r="50" spans="2:23" ht="17.25" customHeight="1">
      <c r="B50" s="120"/>
      <c r="C50" s="121"/>
      <c r="D50" s="121"/>
      <c r="E50" s="122"/>
      <c r="G50" s="60" t="s">
        <v>34</v>
      </c>
      <c r="H50" s="20"/>
      <c r="K50" s="49">
        <f>SUM(K44:K49)</f>
        <v>56.1</v>
      </c>
    </row>
    <row r="51" spans="2:23" ht="17.25" customHeight="1"/>
    <row r="52" spans="2:23" ht="17.25" customHeight="1">
      <c r="J52" s="60" t="s">
        <v>82</v>
      </c>
      <c r="K52" s="49">
        <f>K41+K50</f>
        <v>145.92051282051281</v>
      </c>
    </row>
    <row r="53" spans="2:23" ht="17.25" customHeight="1"/>
    <row r="54" spans="2:23" ht="17.25" customHeight="1">
      <c r="J54" s="60" t="s">
        <v>49</v>
      </c>
      <c r="K54" s="49">
        <f>K52/K10</f>
        <v>108.08926875593541</v>
      </c>
      <c r="W54" s="78" t="s">
        <v>81</v>
      </c>
    </row>
    <row r="65" spans="12:12" ht="8.1" customHeight="1"/>
    <row r="67" spans="12:12" ht="9.9499999999999993" customHeight="1"/>
    <row r="68" spans="12:12" ht="18.95" customHeight="1"/>
    <row r="69" spans="12:12" ht="9.9499999999999993" customHeight="1"/>
    <row r="71" spans="12:12" ht="9" customHeight="1"/>
    <row r="72" spans="12:12" ht="15.95" customHeight="1"/>
    <row r="73" spans="12:12" ht="9.9499999999999993" customHeight="1"/>
    <row r="76" spans="12:12">
      <c r="L76" s="1"/>
    </row>
    <row r="77" spans="12:12" ht="18">
      <c r="L77" s="2"/>
    </row>
    <row r="78" spans="12:12" ht="15.75">
      <c r="L78" s="3"/>
    </row>
    <row r="79" spans="12:12">
      <c r="L79" s="6"/>
    </row>
    <row r="80" spans="12:12">
      <c r="L80" s="6"/>
    </row>
    <row r="81" spans="8:12">
      <c r="L81" s="6"/>
    </row>
    <row r="82" spans="8:12">
      <c r="L82" s="6"/>
    </row>
    <row r="83" spans="8:12">
      <c r="H83" s="1"/>
      <c r="I83" s="1"/>
      <c r="J83" s="1"/>
      <c r="K83" s="1"/>
      <c r="L83" s="6"/>
    </row>
    <row r="84" spans="8:12" ht="18">
      <c r="H84" s="2"/>
      <c r="I84" s="2"/>
      <c r="J84" s="2"/>
      <c r="K84" s="2"/>
      <c r="L84" s="6"/>
    </row>
    <row r="85" spans="8:12" ht="15.75">
      <c r="H85" s="1"/>
      <c r="I85" s="3"/>
      <c r="J85" s="3"/>
      <c r="K85" s="3"/>
      <c r="L85" s="3"/>
    </row>
    <row r="86" spans="8:12">
      <c r="H86" s="4"/>
      <c r="I86" s="1"/>
      <c r="J86" s="5"/>
      <c r="K86" s="6"/>
      <c r="L86" s="6"/>
    </row>
    <row r="87" spans="8:12">
      <c r="H87" s="5"/>
      <c r="I87" s="1"/>
      <c r="J87" s="5"/>
      <c r="K87" s="6"/>
      <c r="L87" s="11"/>
    </row>
    <row r="88" spans="8:12">
      <c r="H88" s="5"/>
      <c r="I88" s="1"/>
      <c r="J88" s="5"/>
      <c r="K88" s="6"/>
      <c r="L88" s="11"/>
    </row>
    <row r="89" spans="8:12" ht="15.75">
      <c r="H89" s="5"/>
      <c r="I89" s="1"/>
      <c r="J89" s="5"/>
      <c r="K89" s="6"/>
      <c r="L89" s="12"/>
    </row>
    <row r="90" spans="8:12" ht="15.75">
      <c r="H90" s="3"/>
      <c r="I90" s="1"/>
      <c r="J90" s="1"/>
      <c r="K90" s="6"/>
      <c r="L90" s="1"/>
    </row>
    <row r="91" spans="8:12" ht="15.75">
      <c r="H91" s="3"/>
      <c r="I91" s="1"/>
      <c r="J91" s="1"/>
      <c r="K91" s="6"/>
      <c r="L91" s="11"/>
    </row>
    <row r="92" spans="8:12" ht="15.75">
      <c r="H92" s="3"/>
      <c r="I92" s="3"/>
      <c r="J92" s="3"/>
      <c r="K92" s="3"/>
      <c r="L92" s="11"/>
    </row>
    <row r="93" spans="8:12">
      <c r="H93" s="7"/>
      <c r="I93" s="1"/>
      <c r="J93" s="1"/>
      <c r="K93" s="6"/>
      <c r="L93" s="11"/>
    </row>
    <row r="94" spans="8:12">
      <c r="H94" s="8"/>
      <c r="I94" s="8"/>
      <c r="J94" s="9"/>
      <c r="K94" s="10"/>
      <c r="L94" s="11"/>
    </row>
    <row r="95" spans="8:12" ht="15.75">
      <c r="H95" s="8"/>
      <c r="I95" s="8"/>
      <c r="J95" s="9"/>
      <c r="K95" s="10"/>
      <c r="L95" s="12"/>
    </row>
    <row r="96" spans="8:12">
      <c r="H96" s="1"/>
      <c r="I96" s="1"/>
      <c r="J96" s="1"/>
      <c r="K96" s="1"/>
      <c r="L96" s="1"/>
    </row>
    <row r="97" spans="8:12" ht="15.75">
      <c r="H97" s="3"/>
      <c r="I97" s="1"/>
      <c r="J97" s="1"/>
      <c r="K97" s="1"/>
      <c r="L97" s="15"/>
    </row>
    <row r="98" spans="8:12">
      <c r="H98" s="5"/>
      <c r="I98" s="8"/>
      <c r="J98" s="9"/>
      <c r="K98" s="10"/>
      <c r="L98" s="11"/>
    </row>
    <row r="99" spans="8:12">
      <c r="H99" s="5"/>
      <c r="I99" s="6"/>
      <c r="J99" s="5"/>
      <c r="K99" s="13"/>
      <c r="L99" s="11"/>
    </row>
    <row r="100" spans="8:12">
      <c r="H100" s="5"/>
      <c r="I100" s="6"/>
      <c r="J100" s="5"/>
      <c r="K100" s="13"/>
      <c r="L100" s="11"/>
    </row>
    <row r="101" spans="8:12">
      <c r="H101" s="5"/>
      <c r="I101" s="6"/>
      <c r="J101" s="5"/>
      <c r="K101" s="13"/>
      <c r="L101" s="13"/>
    </row>
    <row r="102" spans="8:12">
      <c r="H102" s="5"/>
      <c r="I102" s="1"/>
      <c r="J102" s="1"/>
      <c r="K102" s="1"/>
      <c r="L102" s="13"/>
    </row>
    <row r="103" spans="8:12">
      <c r="H103" s="5"/>
      <c r="I103" s="1"/>
      <c r="J103" s="1"/>
      <c r="K103" s="1"/>
      <c r="L103" s="13"/>
    </row>
    <row r="104" spans="8:12" ht="15.75">
      <c r="H104" s="14"/>
      <c r="I104" s="8"/>
      <c r="J104" s="15"/>
      <c r="K104" s="15"/>
      <c r="L104" s="12"/>
    </row>
    <row r="105" spans="8:12" ht="9" customHeight="1">
      <c r="H105" s="8"/>
      <c r="I105" s="8"/>
      <c r="J105" s="9"/>
      <c r="K105" s="10"/>
      <c r="L105" s="12"/>
    </row>
    <row r="106" spans="8:12">
      <c r="H106" s="6"/>
      <c r="I106" s="6"/>
      <c r="J106" s="9"/>
      <c r="K106" s="10"/>
      <c r="L106" s="13"/>
    </row>
    <row r="107" spans="8:12" ht="9.9499999999999993" customHeight="1">
      <c r="H107" s="6"/>
      <c r="I107" s="6"/>
      <c r="J107" s="9"/>
      <c r="K107" s="10"/>
      <c r="L107" s="1"/>
    </row>
    <row r="108" spans="8:12" ht="18" customHeight="1">
      <c r="H108" s="5"/>
      <c r="I108" s="5"/>
      <c r="J108" s="5"/>
      <c r="K108" s="13"/>
      <c r="L108" s="1"/>
    </row>
    <row r="109" spans="8:12" ht="9.9499999999999993" customHeight="1">
      <c r="H109" s="5"/>
      <c r="I109" s="5"/>
      <c r="J109" s="5"/>
      <c r="K109" s="16"/>
    </row>
    <row r="110" spans="8:12" ht="15.75">
      <c r="H110" s="5"/>
      <c r="I110" s="5"/>
      <c r="J110" s="5"/>
      <c r="K110" s="13"/>
      <c r="L110" s="21"/>
    </row>
    <row r="111" spans="8:12" ht="11.1" customHeight="1">
      <c r="H111" s="17"/>
      <c r="I111" s="5"/>
      <c r="J111" s="1"/>
      <c r="K111" s="1"/>
    </row>
    <row r="112" spans="8:12" ht="15.75">
      <c r="H112" s="17"/>
      <c r="I112" s="5"/>
      <c r="J112" s="1"/>
      <c r="K112" s="1"/>
      <c r="L112" s="49">
        <f>L89+L95+L104</f>
        <v>0</v>
      </c>
    </row>
    <row r="113" spans="8:12">
      <c r="H113" s="4"/>
      <c r="I113" s="8"/>
      <c r="J113" s="1"/>
      <c r="K113" s="1"/>
    </row>
    <row r="114" spans="8:12" ht="15.75">
      <c r="H114" s="1"/>
      <c r="I114" s="1"/>
      <c r="J114" s="1"/>
      <c r="K114" s="1"/>
      <c r="L114" s="49" t="e">
        <f>L112/L83</f>
        <v>#DIV/0!</v>
      </c>
    </row>
    <row r="115" spans="8:12">
      <c r="H115" s="1"/>
      <c r="I115" s="1"/>
      <c r="J115" s="1"/>
      <c r="K115" s="1"/>
    </row>
    <row r="117" spans="8:12">
      <c r="H117" s="19"/>
      <c r="I117" s="20"/>
      <c r="J117" s="5"/>
      <c r="K117" s="1"/>
    </row>
    <row r="119" spans="8:12" ht="15.75">
      <c r="K119" s="60" t="s">
        <v>48</v>
      </c>
    </row>
    <row r="121" spans="8:12" ht="15.75">
      <c r="K121" s="60" t="s">
        <v>49</v>
      </c>
    </row>
  </sheetData>
  <sheetProtection sheet="1" objects="1" scenarios="1"/>
  <mergeCells count="11">
    <mergeCell ref="B41:E50"/>
    <mergeCell ref="B35:E37"/>
    <mergeCell ref="G5:G6"/>
    <mergeCell ref="G2:W2"/>
    <mergeCell ref="B6:E6"/>
    <mergeCell ref="G4:K4"/>
    <mergeCell ref="M4:Q4"/>
    <mergeCell ref="S4:W4"/>
    <mergeCell ref="B4:E4"/>
    <mergeCell ref="B30:E30"/>
    <mergeCell ref="B31:E34"/>
  </mergeCells>
  <phoneticPr fontId="2"/>
  <hyperlinks>
    <hyperlink ref="B35:E37" r:id="rId1" display="http://www.nass.usda.gov/Statistics_by_State/Pennsylvania/Publications/Machinery_Custom_Rates/"/>
  </hyperlinks>
  <printOptions horizontalCentered="1" verticalCentered="1"/>
  <pageMargins left="0.41" right="0.28999999999999998" top="0.54" bottom="1" header="0.5" footer="0.5"/>
  <pageSetup scale="52" orientation="landscape" r:id="rId2"/>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Q117"/>
  <sheetViews>
    <sheetView zoomScale="70" zoomScaleNormal="70" workbookViewId="0">
      <selection activeCell="H42" sqref="H42"/>
    </sheetView>
  </sheetViews>
  <sheetFormatPr defaultColWidth="10.75" defaultRowHeight="15"/>
  <cols>
    <col min="1" max="1" width="2.25" style="18" customWidth="1"/>
    <col min="2" max="2" width="16.875" style="18" customWidth="1"/>
    <col min="3" max="3" width="12.875" style="18" customWidth="1"/>
    <col min="4" max="5" width="8.125" style="18" customWidth="1"/>
    <col min="6" max="6" width="5.375" style="18" customWidth="1"/>
    <col min="7" max="7" width="19.125" style="18" customWidth="1"/>
    <col min="8" max="8" width="20" style="18" customWidth="1"/>
    <col min="9" max="9" width="13.375" style="18" customWidth="1"/>
    <col min="10" max="10" width="10.75" style="18" customWidth="1"/>
    <col min="11" max="11" width="12.25" style="18" customWidth="1"/>
    <col min="12" max="12" width="5.5" style="18" customWidth="1"/>
    <col min="13" max="15" width="10.75" style="18"/>
    <col min="16" max="16" width="13" style="18" customWidth="1"/>
    <col min="17" max="16384" width="10.75" style="18"/>
  </cols>
  <sheetData>
    <row r="1" spans="1:17" ht="6.95" customHeight="1"/>
    <row r="2" spans="1:17" s="22" customFormat="1" ht="23.25" customHeight="1">
      <c r="B2" s="101" t="s">
        <v>85</v>
      </c>
      <c r="C2" s="102"/>
      <c r="D2" s="102"/>
      <c r="E2" s="102"/>
      <c r="F2" s="102"/>
      <c r="G2" s="102"/>
      <c r="H2" s="102"/>
      <c r="I2" s="102"/>
      <c r="J2" s="102"/>
      <c r="K2" s="103"/>
      <c r="L2" s="82"/>
      <c r="M2" s="125" t="s">
        <v>100</v>
      </c>
      <c r="N2" s="82"/>
      <c r="O2" s="82"/>
      <c r="P2" s="82"/>
      <c r="Q2" s="83"/>
    </row>
    <row r="3" spans="1:17" s="22" customFormat="1" ht="6.95" customHeight="1">
      <c r="A3" s="23"/>
    </row>
    <row r="4" spans="1:17" ht="18">
      <c r="B4" s="104" t="s">
        <v>67</v>
      </c>
      <c r="C4" s="105"/>
      <c r="D4" s="105"/>
      <c r="E4" s="106"/>
      <c r="G4" s="108" t="s">
        <v>79</v>
      </c>
      <c r="H4" s="108"/>
      <c r="I4" s="108"/>
      <c r="J4" s="108"/>
      <c r="K4" s="108"/>
    </row>
    <row r="5" spans="1:17" ht="18" customHeight="1" thickBot="1">
      <c r="B5" s="22"/>
      <c r="C5" s="22"/>
      <c r="D5" s="22"/>
      <c r="E5" s="22"/>
      <c r="H5" s="24" t="s">
        <v>1</v>
      </c>
      <c r="I5" s="24" t="s">
        <v>2</v>
      </c>
      <c r="J5" s="24" t="s">
        <v>2</v>
      </c>
      <c r="K5" s="24" t="s">
        <v>41</v>
      </c>
    </row>
    <row r="6" spans="1:17" ht="18" customHeight="1">
      <c r="B6" s="111" t="s">
        <v>55</v>
      </c>
      <c r="C6" s="112"/>
      <c r="D6" s="112"/>
      <c r="E6" s="113"/>
      <c r="G6" s="19" t="s">
        <v>38</v>
      </c>
      <c r="I6" s="28" t="s">
        <v>46</v>
      </c>
      <c r="J6" s="29" t="s">
        <v>47</v>
      </c>
      <c r="K6" s="29" t="s">
        <v>42</v>
      </c>
    </row>
    <row r="7" spans="1:17">
      <c r="B7" s="62"/>
      <c r="C7" s="1"/>
      <c r="D7" s="1"/>
      <c r="E7" s="63"/>
      <c r="G7" s="20" t="s">
        <v>45</v>
      </c>
      <c r="H7" s="18" t="s">
        <v>39</v>
      </c>
      <c r="I7" s="84">
        <v>40</v>
      </c>
      <c r="J7" s="84">
        <v>0</v>
      </c>
      <c r="K7" s="79">
        <f>(I7*J7)/2000</f>
        <v>0</v>
      </c>
    </row>
    <row r="8" spans="1:17" ht="15.75">
      <c r="B8" s="64" t="s">
        <v>58</v>
      </c>
      <c r="C8" s="25" t="s">
        <v>25</v>
      </c>
      <c r="D8" s="26" t="s">
        <v>26</v>
      </c>
      <c r="E8" s="65" t="s">
        <v>27</v>
      </c>
      <c r="G8" s="20" t="s">
        <v>44</v>
      </c>
      <c r="H8" s="18" t="s">
        <v>39</v>
      </c>
      <c r="I8" s="84">
        <v>840</v>
      </c>
      <c r="J8" s="84">
        <v>0</v>
      </c>
      <c r="K8" s="79">
        <f>(I8*J8)/2000</f>
        <v>0</v>
      </c>
    </row>
    <row r="9" spans="1:17">
      <c r="B9" s="66" t="s">
        <v>28</v>
      </c>
      <c r="C9" s="30">
        <v>712</v>
      </c>
      <c r="D9" s="31">
        <v>680</v>
      </c>
      <c r="E9" s="67">
        <v>800</v>
      </c>
      <c r="G9" s="20" t="s">
        <v>43</v>
      </c>
      <c r="H9" s="18" t="s">
        <v>39</v>
      </c>
      <c r="I9" s="84">
        <v>900</v>
      </c>
      <c r="J9" s="84">
        <v>8</v>
      </c>
      <c r="K9" s="79">
        <f>(I9*J9)/2000</f>
        <v>3.6</v>
      </c>
    </row>
    <row r="10" spans="1:17" ht="19.5">
      <c r="B10" s="66" t="s">
        <v>32</v>
      </c>
      <c r="C10" s="34">
        <v>52</v>
      </c>
      <c r="D10" s="34">
        <v>46</v>
      </c>
      <c r="E10" s="68">
        <v>46</v>
      </c>
      <c r="G10" s="24"/>
      <c r="J10" s="6"/>
      <c r="K10" s="79">
        <f>SUM(K7:K9)</f>
        <v>3.6</v>
      </c>
    </row>
    <row r="11" spans="1:17" ht="19.5">
      <c r="B11" s="66" t="s">
        <v>59</v>
      </c>
      <c r="C11" s="39">
        <f>+C9/1040</f>
        <v>0.68461538461538463</v>
      </c>
      <c r="D11" s="39">
        <f>D9/920</f>
        <v>0.73913043478260865</v>
      </c>
      <c r="E11" s="69">
        <f>E9/920</f>
        <v>0.86956521739130432</v>
      </c>
      <c r="G11" s="2"/>
      <c r="H11" s="2"/>
      <c r="I11" s="2"/>
      <c r="J11" s="2"/>
      <c r="K11" s="2"/>
    </row>
    <row r="12" spans="1:17" ht="15.75">
      <c r="B12" s="70"/>
      <c r="C12" s="46"/>
      <c r="D12" s="46"/>
      <c r="E12" s="63"/>
      <c r="G12" s="24"/>
      <c r="H12" s="24" t="s">
        <v>1</v>
      </c>
      <c r="I12" s="24" t="s">
        <v>2</v>
      </c>
      <c r="J12" s="24" t="s">
        <v>3</v>
      </c>
      <c r="K12" s="24" t="s">
        <v>4</v>
      </c>
    </row>
    <row r="13" spans="1:17" ht="15.75" thickBot="1">
      <c r="B13" s="71" t="s">
        <v>64</v>
      </c>
      <c r="C13" s="40"/>
      <c r="D13" s="41"/>
      <c r="E13" s="63"/>
      <c r="G13" s="7" t="s">
        <v>16</v>
      </c>
      <c r="J13" s="27" t="s">
        <v>24</v>
      </c>
      <c r="K13" s="27" t="s">
        <v>14</v>
      </c>
    </row>
    <row r="14" spans="1:17">
      <c r="B14" s="66" t="s">
        <v>28</v>
      </c>
      <c r="C14" s="30">
        <v>590</v>
      </c>
      <c r="D14" s="42"/>
      <c r="E14" s="63"/>
      <c r="G14" s="8" t="s">
        <v>15</v>
      </c>
      <c r="H14" s="8" t="s">
        <v>5</v>
      </c>
      <c r="I14" s="36">
        <v>0</v>
      </c>
      <c r="J14" s="37">
        <v>15</v>
      </c>
      <c r="K14" s="44">
        <f>+J14*I14</f>
        <v>0</v>
      </c>
    </row>
    <row r="15" spans="1:17" ht="19.5">
      <c r="B15" s="66" t="s">
        <v>56</v>
      </c>
      <c r="C15" s="43">
        <v>60</v>
      </c>
      <c r="D15" s="42"/>
      <c r="E15" s="63"/>
      <c r="G15" s="8" t="s">
        <v>17</v>
      </c>
      <c r="H15" s="8" t="s">
        <v>5</v>
      </c>
      <c r="I15" s="36">
        <v>0</v>
      </c>
      <c r="J15" s="37">
        <v>11</v>
      </c>
      <c r="K15" s="44">
        <f>+J15*I15</f>
        <v>0</v>
      </c>
    </row>
    <row r="16" spans="1:17" ht="19.5">
      <c r="B16" s="66" t="s">
        <v>57</v>
      </c>
      <c r="C16" s="39">
        <f>C14/((C15/100)*2000)</f>
        <v>0.49166666666666664</v>
      </c>
      <c r="D16" s="42"/>
      <c r="E16" s="63"/>
      <c r="K16" s="49">
        <f>SUM(K14:K15)</f>
        <v>0</v>
      </c>
    </row>
    <row r="17" spans="2:11" ht="15.75">
      <c r="B17" s="72"/>
      <c r="C17" s="45"/>
      <c r="D17" s="46"/>
      <c r="E17" s="63"/>
      <c r="G17" s="24" t="s">
        <v>20</v>
      </c>
    </row>
    <row r="18" spans="2:11">
      <c r="B18" s="70"/>
      <c r="C18" s="46"/>
      <c r="D18" s="46"/>
      <c r="E18" s="63"/>
      <c r="G18" s="20" t="s">
        <v>21</v>
      </c>
      <c r="H18" s="8" t="s">
        <v>22</v>
      </c>
      <c r="I18" s="36">
        <v>1</v>
      </c>
      <c r="J18" s="52"/>
      <c r="K18" s="44">
        <f>+J18*I18</f>
        <v>0</v>
      </c>
    </row>
    <row r="19" spans="2:11" ht="15.75">
      <c r="B19" s="64" t="s">
        <v>60</v>
      </c>
      <c r="C19" s="26" t="s">
        <v>52</v>
      </c>
      <c r="D19" s="50"/>
      <c r="E19" s="63"/>
      <c r="G19" s="20" t="s">
        <v>23</v>
      </c>
      <c r="H19" s="35" t="s">
        <v>18</v>
      </c>
      <c r="I19" s="33">
        <v>0</v>
      </c>
      <c r="J19" s="52">
        <v>0.65</v>
      </c>
      <c r="K19" s="44">
        <f>+J19*I19</f>
        <v>0</v>
      </c>
    </row>
    <row r="20" spans="2:11" ht="19.5">
      <c r="B20" s="66" t="s">
        <v>28</v>
      </c>
      <c r="C20" s="30">
        <v>600</v>
      </c>
      <c r="D20" s="51"/>
      <c r="E20" s="63"/>
      <c r="G20" s="20" t="s">
        <v>30</v>
      </c>
      <c r="H20" s="35" t="s">
        <v>18</v>
      </c>
      <c r="I20" s="33">
        <v>40</v>
      </c>
      <c r="J20" s="52"/>
      <c r="K20" s="44">
        <f>+J20*I20</f>
        <v>0</v>
      </c>
    </row>
    <row r="21" spans="2:11" ht="19.5">
      <c r="B21" s="66" t="s">
        <v>53</v>
      </c>
      <c r="C21" s="43">
        <v>46</v>
      </c>
      <c r="D21" s="46"/>
      <c r="E21" s="63"/>
      <c r="G21" s="20" t="s">
        <v>31</v>
      </c>
      <c r="H21" s="35" t="s">
        <v>18</v>
      </c>
      <c r="I21" s="33">
        <v>80</v>
      </c>
      <c r="J21" s="52"/>
      <c r="K21" s="44">
        <f>+J21*I21</f>
        <v>0</v>
      </c>
    </row>
    <row r="22" spans="2:11">
      <c r="B22" s="66" t="s">
        <v>54</v>
      </c>
      <c r="C22" s="39">
        <f>C20/((C21/100)*2000)</f>
        <v>0.65217391304347827</v>
      </c>
      <c r="D22" s="1"/>
      <c r="E22" s="63"/>
      <c r="G22" s="20" t="s">
        <v>78</v>
      </c>
      <c r="H22" s="35" t="s">
        <v>5</v>
      </c>
      <c r="I22" s="33">
        <v>1</v>
      </c>
      <c r="J22" s="52">
        <v>10</v>
      </c>
      <c r="K22" s="44">
        <f>+J22*I22</f>
        <v>10</v>
      </c>
    </row>
    <row r="23" spans="2:11" ht="15.75">
      <c r="B23" s="62"/>
      <c r="C23" s="1"/>
      <c r="D23" s="1"/>
      <c r="E23" s="63"/>
      <c r="G23" s="20"/>
      <c r="K23" s="49">
        <f>SUM(K18:K22)</f>
        <v>10</v>
      </c>
    </row>
    <row r="24" spans="2:11" ht="15.75">
      <c r="B24" s="62" t="s">
        <v>66</v>
      </c>
      <c r="C24" s="1"/>
      <c r="D24" s="1"/>
      <c r="E24" s="63"/>
      <c r="G24" s="20"/>
      <c r="K24" s="12"/>
    </row>
    <row r="25" spans="2:11">
      <c r="B25" s="62" t="s">
        <v>61</v>
      </c>
      <c r="C25" s="1"/>
      <c r="D25" s="1"/>
      <c r="E25" s="63"/>
      <c r="G25" s="14" t="s">
        <v>33</v>
      </c>
      <c r="H25" s="8"/>
      <c r="I25" s="56"/>
      <c r="J25" s="56"/>
      <c r="K25" s="56"/>
    </row>
    <row r="26" spans="2:11">
      <c r="B26" s="62" t="s">
        <v>62</v>
      </c>
      <c r="C26" s="1"/>
      <c r="D26" s="1"/>
      <c r="E26" s="63"/>
      <c r="G26" s="8" t="s">
        <v>35</v>
      </c>
      <c r="H26" s="8" t="s">
        <v>5</v>
      </c>
      <c r="I26" s="36">
        <v>1</v>
      </c>
      <c r="J26" s="57">
        <v>15</v>
      </c>
      <c r="K26" s="44">
        <f>+I26*J26</f>
        <v>15</v>
      </c>
    </row>
    <row r="27" spans="2:11">
      <c r="B27" s="62" t="s">
        <v>65</v>
      </c>
      <c r="C27" s="1"/>
      <c r="D27" s="1"/>
      <c r="E27" s="63"/>
      <c r="G27" s="6" t="s">
        <v>36</v>
      </c>
      <c r="H27" s="35" t="s">
        <v>5</v>
      </c>
      <c r="I27" s="36">
        <v>2</v>
      </c>
      <c r="J27" s="57">
        <v>9</v>
      </c>
      <c r="K27" s="44">
        <f>+I27*J27</f>
        <v>18</v>
      </c>
    </row>
    <row r="28" spans="2:11" ht="15.75" thickBot="1">
      <c r="B28" s="73" t="s">
        <v>63</v>
      </c>
      <c r="C28" s="74"/>
      <c r="D28" s="74"/>
      <c r="E28" s="75"/>
      <c r="G28" s="6" t="s">
        <v>37</v>
      </c>
      <c r="H28" s="35" t="s">
        <v>5</v>
      </c>
      <c r="I28" s="36">
        <v>0</v>
      </c>
      <c r="J28" s="57">
        <v>7.5</v>
      </c>
      <c r="K28" s="44">
        <f>+I28*J28</f>
        <v>0</v>
      </c>
    </row>
    <row r="29" spans="2:11" ht="15.75" thickBot="1">
      <c r="B29" s="1"/>
      <c r="C29" s="1"/>
      <c r="D29" s="1"/>
      <c r="E29" s="1"/>
      <c r="G29" s="20" t="s">
        <v>45</v>
      </c>
      <c r="H29" s="20" t="s">
        <v>40</v>
      </c>
      <c r="I29" s="33">
        <f>J7</f>
        <v>0</v>
      </c>
      <c r="J29" s="58">
        <v>0.9</v>
      </c>
      <c r="K29" s="52">
        <f>J29*I29</f>
        <v>0</v>
      </c>
    </row>
    <row r="30" spans="2:11" ht="15.75">
      <c r="B30" s="89" t="s">
        <v>70</v>
      </c>
      <c r="C30" s="90"/>
      <c r="D30" s="90"/>
      <c r="E30" s="91"/>
      <c r="G30" s="20" t="s">
        <v>44</v>
      </c>
      <c r="H30" s="20" t="s">
        <v>40</v>
      </c>
      <c r="I30" s="33">
        <f t="shared" ref="I30:I31" si="0">J8</f>
        <v>0</v>
      </c>
      <c r="J30" s="59">
        <v>7.8</v>
      </c>
      <c r="K30" s="52">
        <f>J30*I30</f>
        <v>0</v>
      </c>
    </row>
    <row r="31" spans="2:11">
      <c r="B31" s="92" t="s">
        <v>72</v>
      </c>
      <c r="C31" s="93"/>
      <c r="D31" s="93"/>
      <c r="E31" s="94"/>
      <c r="G31" s="20" t="s">
        <v>43</v>
      </c>
      <c r="H31" s="20" t="s">
        <v>40</v>
      </c>
      <c r="I31" s="33">
        <f t="shared" si="0"/>
        <v>8</v>
      </c>
      <c r="J31" s="58">
        <v>7.7</v>
      </c>
      <c r="K31" s="52">
        <f>J31*I31</f>
        <v>61.6</v>
      </c>
    </row>
    <row r="32" spans="2:11" ht="15.75">
      <c r="B32" s="95"/>
      <c r="C32" s="96"/>
      <c r="D32" s="96"/>
      <c r="E32" s="97"/>
      <c r="G32" s="60" t="s">
        <v>34</v>
      </c>
      <c r="H32" s="20"/>
      <c r="K32" s="49">
        <f>SUM(K26:K31)</f>
        <v>94.6</v>
      </c>
    </row>
    <row r="33" spans="2:11" ht="15.75">
      <c r="B33" s="95"/>
      <c r="C33" s="96"/>
      <c r="D33" s="96"/>
      <c r="E33" s="97"/>
      <c r="G33" s="60"/>
      <c r="H33" s="20"/>
      <c r="K33" s="12"/>
    </row>
    <row r="34" spans="2:11">
      <c r="B34" s="95"/>
      <c r="C34" s="96"/>
      <c r="D34" s="96"/>
      <c r="E34" s="97"/>
      <c r="G34" s="19" t="s">
        <v>51</v>
      </c>
      <c r="H34" s="8" t="s">
        <v>5</v>
      </c>
      <c r="K34" s="52">
        <v>50</v>
      </c>
    </row>
    <row r="35" spans="2:11" ht="15.75">
      <c r="B35" s="98" t="s">
        <v>71</v>
      </c>
      <c r="C35" s="99"/>
      <c r="D35" s="99"/>
      <c r="E35" s="100"/>
      <c r="G35" s="60"/>
      <c r="H35" s="20"/>
      <c r="I35" s="80"/>
      <c r="J35" s="60" t="s">
        <v>80</v>
      </c>
      <c r="K35" s="49">
        <f>SUM(K16+K23+K32+K34)</f>
        <v>154.6</v>
      </c>
    </row>
    <row r="36" spans="2:11" ht="15.75">
      <c r="B36" s="98"/>
      <c r="C36" s="99"/>
      <c r="D36" s="99"/>
      <c r="E36" s="100"/>
      <c r="G36" s="60"/>
      <c r="K36" s="12"/>
    </row>
    <row r="37" spans="2:11" ht="15.75">
      <c r="B37" s="98"/>
      <c r="C37" s="99"/>
      <c r="D37" s="99"/>
      <c r="E37" s="100"/>
      <c r="J37" s="60" t="s">
        <v>49</v>
      </c>
      <c r="K37" s="49">
        <f>K35/K10</f>
        <v>42.944444444444443</v>
      </c>
    </row>
    <row r="38" spans="2:11" ht="15.75" thickBot="1">
      <c r="B38" s="73"/>
      <c r="C38" s="74"/>
      <c r="D38" s="74"/>
      <c r="E38" s="75"/>
    </row>
    <row r="39" spans="2:11">
      <c r="K39" s="78" t="s">
        <v>81</v>
      </c>
    </row>
    <row r="40" spans="2:11">
      <c r="B40" s="18" t="s">
        <v>87</v>
      </c>
    </row>
    <row r="41" spans="2:11">
      <c r="B41" s="18" t="s">
        <v>106</v>
      </c>
    </row>
    <row r="42" spans="2:11">
      <c r="B42" s="18" t="s">
        <v>88</v>
      </c>
    </row>
    <row r="43" spans="2:11">
      <c r="B43" s="88" t="s">
        <v>89</v>
      </c>
      <c r="D43" s="87"/>
    </row>
    <row r="76" spans="8:12">
      <c r="L76" s="1"/>
    </row>
    <row r="77" spans="8:12" ht="18">
      <c r="L77" s="2"/>
    </row>
    <row r="78" spans="8:12" ht="15.75">
      <c r="L78" s="3"/>
    </row>
    <row r="79" spans="8:12">
      <c r="H79" s="1"/>
      <c r="I79" s="1"/>
      <c r="J79" s="1"/>
      <c r="K79" s="1"/>
      <c r="L79" s="6"/>
    </row>
    <row r="80" spans="8:12" ht="18">
      <c r="H80" s="2"/>
      <c r="I80" s="2"/>
      <c r="J80" s="2"/>
      <c r="K80" s="2"/>
      <c r="L80" s="6"/>
    </row>
    <row r="81" spans="8:12" ht="15.75">
      <c r="H81" s="1"/>
      <c r="I81" s="3"/>
      <c r="J81" s="3"/>
      <c r="K81" s="3"/>
      <c r="L81" s="6"/>
    </row>
    <row r="82" spans="8:12">
      <c r="H82" s="4"/>
      <c r="I82" s="1"/>
      <c r="J82" s="5"/>
      <c r="K82" s="6"/>
      <c r="L82" s="6"/>
    </row>
    <row r="83" spans="8:12">
      <c r="H83" s="5"/>
      <c r="I83" s="1"/>
      <c r="J83" s="5"/>
      <c r="K83" s="6"/>
      <c r="L83" s="6"/>
    </row>
    <row r="84" spans="8:12">
      <c r="H84" s="5"/>
      <c r="I84" s="1"/>
      <c r="J84" s="5"/>
      <c r="K84" s="6"/>
      <c r="L84" s="6"/>
    </row>
    <row r="85" spans="8:12" ht="15.75">
      <c r="H85" s="5"/>
      <c r="I85" s="1"/>
      <c r="J85" s="5"/>
      <c r="K85" s="6"/>
      <c r="L85" s="3"/>
    </row>
    <row r="86" spans="8:12" ht="15.75">
      <c r="H86" s="3"/>
      <c r="I86" s="1"/>
      <c r="J86" s="1"/>
      <c r="K86" s="6"/>
      <c r="L86" s="6"/>
    </row>
    <row r="87" spans="8:12" ht="15.75">
      <c r="H87" s="3"/>
      <c r="I87" s="1"/>
      <c r="J87" s="1"/>
      <c r="K87" s="6"/>
      <c r="L87" s="11"/>
    </row>
    <row r="88" spans="8:12" ht="15.75">
      <c r="H88" s="3"/>
      <c r="I88" s="3"/>
      <c r="J88" s="3"/>
      <c r="K88" s="3"/>
      <c r="L88" s="11"/>
    </row>
    <row r="89" spans="8:12" ht="15.75">
      <c r="H89" s="7"/>
      <c r="I89" s="1"/>
      <c r="J89" s="1"/>
      <c r="K89" s="6"/>
      <c r="L89" s="12"/>
    </row>
    <row r="90" spans="8:12">
      <c r="H90" s="8"/>
      <c r="I90" s="8"/>
      <c r="J90" s="9"/>
      <c r="K90" s="10"/>
      <c r="L90" s="1"/>
    </row>
    <row r="91" spans="8:12">
      <c r="H91" s="8"/>
      <c r="I91" s="8"/>
      <c r="J91" s="9"/>
      <c r="K91" s="10"/>
      <c r="L91" s="11"/>
    </row>
    <row r="92" spans="8:12">
      <c r="H92" s="1"/>
      <c r="I92" s="1"/>
      <c r="J92" s="1"/>
      <c r="K92" s="1"/>
      <c r="L92" s="11"/>
    </row>
    <row r="93" spans="8:12" ht="15.75">
      <c r="H93" s="3"/>
      <c r="I93" s="1"/>
      <c r="J93" s="1"/>
      <c r="K93" s="1"/>
      <c r="L93" s="11"/>
    </row>
    <row r="94" spans="8:12">
      <c r="H94" s="5"/>
      <c r="I94" s="8"/>
      <c r="J94" s="9"/>
      <c r="K94" s="10"/>
      <c r="L94" s="11"/>
    </row>
    <row r="95" spans="8:12" ht="15.75">
      <c r="H95" s="5"/>
      <c r="I95" s="6"/>
      <c r="J95" s="5"/>
      <c r="K95" s="13"/>
      <c r="L95" s="12"/>
    </row>
    <row r="96" spans="8:12">
      <c r="H96" s="5"/>
      <c r="I96" s="6"/>
      <c r="J96" s="5"/>
      <c r="K96" s="13"/>
      <c r="L96" s="1"/>
    </row>
    <row r="97" spans="8:12">
      <c r="H97" s="5"/>
      <c r="I97" s="6"/>
      <c r="J97" s="5"/>
      <c r="K97" s="13"/>
      <c r="L97" s="15"/>
    </row>
    <row r="98" spans="8:12">
      <c r="H98" s="5"/>
      <c r="I98" s="1"/>
      <c r="J98" s="1"/>
      <c r="K98" s="1"/>
      <c r="L98" s="11"/>
    </row>
    <row r="99" spans="8:12">
      <c r="H99" s="5"/>
      <c r="I99" s="1"/>
      <c r="J99" s="1"/>
      <c r="K99" s="1"/>
      <c r="L99" s="11"/>
    </row>
    <row r="100" spans="8:12">
      <c r="H100" s="14"/>
      <c r="I100" s="8"/>
      <c r="J100" s="15"/>
      <c r="K100" s="15"/>
      <c r="L100" s="11"/>
    </row>
    <row r="101" spans="8:12">
      <c r="H101" s="8"/>
      <c r="I101" s="8"/>
      <c r="J101" s="9"/>
      <c r="K101" s="10"/>
      <c r="L101" s="13"/>
    </row>
    <row r="102" spans="8:12">
      <c r="H102" s="6"/>
      <c r="I102" s="6"/>
      <c r="J102" s="9"/>
      <c r="K102" s="10"/>
      <c r="L102" s="13"/>
    </row>
    <row r="103" spans="8:12">
      <c r="H103" s="6"/>
      <c r="I103" s="6"/>
      <c r="J103" s="9"/>
      <c r="K103" s="10"/>
      <c r="L103" s="13"/>
    </row>
    <row r="104" spans="8:12" ht="15.75">
      <c r="H104" s="5"/>
      <c r="I104" s="5"/>
      <c r="J104" s="5"/>
      <c r="K104" s="13"/>
      <c r="L104" s="12"/>
    </row>
    <row r="105" spans="8:12" ht="15.75">
      <c r="H105" s="5"/>
      <c r="I105" s="5"/>
      <c r="J105" s="5"/>
      <c r="K105" s="16"/>
      <c r="L105" s="12"/>
    </row>
    <row r="106" spans="8:12">
      <c r="H106" s="5"/>
      <c r="I106" s="5"/>
      <c r="J106" s="5"/>
      <c r="K106" s="13"/>
      <c r="L106" s="13"/>
    </row>
    <row r="107" spans="8:12" ht="15.75">
      <c r="H107" s="17"/>
      <c r="I107" s="5"/>
      <c r="J107" s="1"/>
      <c r="K107" s="1"/>
      <c r="L107" s="1"/>
    </row>
    <row r="108" spans="8:12" ht="15.75">
      <c r="H108" s="17"/>
      <c r="I108" s="5"/>
      <c r="J108" s="1"/>
      <c r="K108" s="1"/>
      <c r="L108" s="1"/>
    </row>
    <row r="109" spans="8:12">
      <c r="H109" s="4"/>
      <c r="I109" s="8"/>
      <c r="J109" s="1"/>
      <c r="K109" s="1"/>
    </row>
    <row r="110" spans="8:12" ht="15.75">
      <c r="H110" s="1"/>
      <c r="I110" s="1"/>
      <c r="J110" s="1"/>
      <c r="K110" s="1"/>
      <c r="L110" s="21"/>
    </row>
    <row r="111" spans="8:12">
      <c r="H111" s="1"/>
      <c r="I111" s="1"/>
      <c r="J111" s="1"/>
      <c r="K111" s="1"/>
    </row>
    <row r="112" spans="8:12" ht="15.75">
      <c r="L112" s="49">
        <f>L89+L95+L104</f>
        <v>0</v>
      </c>
    </row>
    <row r="113" spans="8:12">
      <c r="H113" s="19"/>
      <c r="I113" s="20"/>
      <c r="J113" s="5"/>
      <c r="K113" s="1"/>
    </row>
    <row r="114" spans="8:12" ht="15.75">
      <c r="L114" s="49" t="e">
        <f>L112/L83</f>
        <v>#DIV/0!</v>
      </c>
    </row>
    <row r="115" spans="8:12" ht="15.75">
      <c r="K115" s="60" t="s">
        <v>48</v>
      </c>
    </row>
    <row r="117" spans="8:12" ht="15.75">
      <c r="K117" s="60" t="s">
        <v>49</v>
      </c>
    </row>
  </sheetData>
  <sheetProtection sheet="1" objects="1" scenarios="1"/>
  <mergeCells count="7">
    <mergeCell ref="B35:E37"/>
    <mergeCell ref="B2:K2"/>
    <mergeCell ref="B4:E4"/>
    <mergeCell ref="G4:K4"/>
    <mergeCell ref="B6:E6"/>
    <mergeCell ref="B30:E30"/>
    <mergeCell ref="B31:E34"/>
  </mergeCells>
  <hyperlinks>
    <hyperlink ref="B35:E37" r:id="rId1" display="http://www.nass.usda.gov/Statistics_by_State/Pennsylvania/Publications/Machinery_Custom_Rates/"/>
    <hyperlink ref="B43" r:id="rId2"/>
  </hyperlinks>
  <pageMargins left="0.7" right="0.7" top="0.75" bottom="0.75" header="0.3" footer="0.3"/>
  <pageSetup scale="80" orientation="landscape" r:id="rId3"/>
</worksheet>
</file>

<file path=xl/worksheets/sheet5.xml><?xml version="1.0" encoding="utf-8"?>
<worksheet xmlns="http://schemas.openxmlformats.org/spreadsheetml/2006/main" xmlns:r="http://schemas.openxmlformats.org/officeDocument/2006/relationships">
  <sheetPr>
    <pageSetUpPr fitToPage="1"/>
  </sheetPr>
  <dimension ref="A1:Q117"/>
  <sheetViews>
    <sheetView zoomScale="70" zoomScaleNormal="70" workbookViewId="0">
      <selection activeCell="N25" sqref="N25"/>
    </sheetView>
  </sheetViews>
  <sheetFormatPr defaultColWidth="10.75" defaultRowHeight="15"/>
  <cols>
    <col min="1" max="1" width="2.25" style="18" customWidth="1"/>
    <col min="2" max="2" width="16.875" style="18" customWidth="1"/>
    <col min="3" max="3" width="12.875" style="18" customWidth="1"/>
    <col min="4" max="5" width="8.125" style="18" customWidth="1"/>
    <col min="6" max="6" width="5.375" style="18" customWidth="1"/>
    <col min="7" max="7" width="19.125" style="18" customWidth="1"/>
    <col min="8" max="8" width="20" style="18" customWidth="1"/>
    <col min="9" max="9" width="13.375" style="18" customWidth="1"/>
    <col min="10" max="10" width="10.75" style="18" customWidth="1"/>
    <col min="11" max="11" width="12.25" style="18" customWidth="1"/>
    <col min="12" max="12" width="5.5" style="18" customWidth="1"/>
    <col min="13" max="15" width="10.75" style="18"/>
    <col min="16" max="16" width="13" style="18" customWidth="1"/>
    <col min="17" max="16384" width="10.75" style="18"/>
  </cols>
  <sheetData>
    <row r="1" spans="1:17" ht="6.95" customHeight="1"/>
    <row r="2" spans="1:17" s="22" customFormat="1" ht="23.25" customHeight="1">
      <c r="B2" s="101" t="s">
        <v>85</v>
      </c>
      <c r="C2" s="102"/>
      <c r="D2" s="102"/>
      <c r="E2" s="102"/>
      <c r="F2" s="102"/>
      <c r="G2" s="102"/>
      <c r="H2" s="102"/>
      <c r="I2" s="102"/>
      <c r="J2" s="102"/>
      <c r="K2" s="103"/>
      <c r="L2" s="82"/>
      <c r="M2" s="123" t="s">
        <v>86</v>
      </c>
      <c r="N2" s="82"/>
      <c r="O2" s="82"/>
      <c r="P2" s="82"/>
      <c r="Q2" s="83"/>
    </row>
    <row r="3" spans="1:17" s="22" customFormat="1" ht="6.95" customHeight="1">
      <c r="A3" s="23"/>
    </row>
    <row r="4" spans="1:17" ht="18">
      <c r="B4" s="104" t="s">
        <v>67</v>
      </c>
      <c r="C4" s="105"/>
      <c r="D4" s="105"/>
      <c r="E4" s="106"/>
      <c r="G4" s="108" t="s">
        <v>79</v>
      </c>
      <c r="H4" s="108"/>
      <c r="I4" s="108"/>
      <c r="J4" s="108"/>
      <c r="K4" s="108"/>
    </row>
    <row r="5" spans="1:17" ht="18" customHeight="1" thickBot="1">
      <c r="B5" s="22"/>
      <c r="C5" s="22"/>
      <c r="D5" s="22"/>
      <c r="E5" s="22"/>
      <c r="H5" s="24" t="s">
        <v>1</v>
      </c>
      <c r="I5" s="24" t="s">
        <v>2</v>
      </c>
      <c r="J5" s="24" t="s">
        <v>2</v>
      </c>
      <c r="K5" s="24" t="s">
        <v>41</v>
      </c>
    </row>
    <row r="6" spans="1:17" ht="18" customHeight="1">
      <c r="B6" s="111" t="s">
        <v>55</v>
      </c>
      <c r="C6" s="112"/>
      <c r="D6" s="112"/>
      <c r="E6" s="113"/>
      <c r="G6" s="19" t="s">
        <v>38</v>
      </c>
      <c r="I6" s="28" t="s">
        <v>46</v>
      </c>
      <c r="J6" s="29" t="s">
        <v>47</v>
      </c>
      <c r="K6" s="29" t="s">
        <v>42</v>
      </c>
    </row>
    <row r="7" spans="1:17">
      <c r="B7" s="62"/>
      <c r="C7" s="1"/>
      <c r="D7" s="1"/>
      <c r="E7" s="63"/>
      <c r="G7" s="20" t="s">
        <v>45</v>
      </c>
      <c r="H7" s="18" t="s">
        <v>39</v>
      </c>
      <c r="I7" s="84">
        <v>40</v>
      </c>
      <c r="J7" s="84">
        <v>0</v>
      </c>
      <c r="K7" s="79">
        <f>(I7*J7)/2000</f>
        <v>0</v>
      </c>
    </row>
    <row r="8" spans="1:17" ht="15.75">
      <c r="B8" s="64" t="s">
        <v>58</v>
      </c>
      <c r="C8" s="25" t="s">
        <v>25</v>
      </c>
      <c r="D8" s="26" t="s">
        <v>26</v>
      </c>
      <c r="E8" s="65" t="s">
        <v>27</v>
      </c>
      <c r="G8" s="20" t="s">
        <v>44</v>
      </c>
      <c r="H8" s="18" t="s">
        <v>39</v>
      </c>
      <c r="I8" s="84">
        <v>840</v>
      </c>
      <c r="J8" s="84">
        <v>0</v>
      </c>
      <c r="K8" s="79">
        <f>(I8*J8)/2000</f>
        <v>0</v>
      </c>
    </row>
    <row r="9" spans="1:17">
      <c r="B9" s="66" t="s">
        <v>28</v>
      </c>
      <c r="C9" s="30">
        <v>712</v>
      </c>
      <c r="D9" s="31">
        <v>680</v>
      </c>
      <c r="E9" s="67">
        <v>800</v>
      </c>
      <c r="G9" s="20" t="s">
        <v>43</v>
      </c>
      <c r="H9" s="18" t="s">
        <v>39</v>
      </c>
      <c r="I9" s="84">
        <v>900</v>
      </c>
      <c r="J9" s="84">
        <v>8</v>
      </c>
      <c r="K9" s="79">
        <f>(I9*J9)/2000</f>
        <v>3.6</v>
      </c>
    </row>
    <row r="10" spans="1:17" ht="19.5">
      <c r="B10" s="66" t="s">
        <v>32</v>
      </c>
      <c r="C10" s="34">
        <v>52</v>
      </c>
      <c r="D10" s="34">
        <v>46</v>
      </c>
      <c r="E10" s="68">
        <v>46</v>
      </c>
      <c r="G10" s="24"/>
      <c r="J10" s="6"/>
      <c r="K10" s="79">
        <f>SUM(K7:K9)</f>
        <v>3.6</v>
      </c>
    </row>
    <row r="11" spans="1:17" ht="19.5">
      <c r="B11" s="66" t="s">
        <v>59</v>
      </c>
      <c r="C11" s="39">
        <f>+C9/1040</f>
        <v>0.68461538461538463</v>
      </c>
      <c r="D11" s="39">
        <f>D9/920</f>
        <v>0.73913043478260865</v>
      </c>
      <c r="E11" s="69">
        <f>E9/920</f>
        <v>0.86956521739130432</v>
      </c>
      <c r="G11" s="2"/>
      <c r="H11" s="2"/>
      <c r="I11" s="2"/>
      <c r="J11" s="2"/>
      <c r="K11" s="2"/>
    </row>
    <row r="12" spans="1:17" ht="15.75">
      <c r="B12" s="70"/>
      <c r="C12" s="46"/>
      <c r="D12" s="46"/>
      <c r="E12" s="63"/>
      <c r="G12" s="24"/>
      <c r="H12" s="24" t="s">
        <v>1</v>
      </c>
      <c r="I12" s="24" t="s">
        <v>2</v>
      </c>
      <c r="J12" s="24" t="s">
        <v>3</v>
      </c>
      <c r="K12" s="24" t="s">
        <v>4</v>
      </c>
    </row>
    <row r="13" spans="1:17" ht="15.75" thickBot="1">
      <c r="B13" s="71" t="s">
        <v>64</v>
      </c>
      <c r="C13" s="40"/>
      <c r="D13" s="41"/>
      <c r="E13" s="63"/>
      <c r="G13" s="7" t="s">
        <v>16</v>
      </c>
      <c r="J13" s="27" t="s">
        <v>24</v>
      </c>
      <c r="K13" s="27" t="s">
        <v>14</v>
      </c>
    </row>
    <row r="14" spans="1:17">
      <c r="B14" s="66" t="s">
        <v>28</v>
      </c>
      <c r="C14" s="30">
        <v>590</v>
      </c>
      <c r="D14" s="42"/>
      <c r="E14" s="63"/>
      <c r="G14" s="8" t="s">
        <v>15</v>
      </c>
      <c r="H14" s="8" t="s">
        <v>5</v>
      </c>
      <c r="I14" s="36">
        <v>0</v>
      </c>
      <c r="J14" s="37">
        <v>15</v>
      </c>
      <c r="K14" s="44">
        <f>+J14*I14</f>
        <v>0</v>
      </c>
    </row>
    <row r="15" spans="1:17" ht="19.5">
      <c r="B15" s="66" t="s">
        <v>56</v>
      </c>
      <c r="C15" s="43">
        <v>60</v>
      </c>
      <c r="D15" s="42"/>
      <c r="E15" s="63"/>
      <c r="G15" s="8" t="s">
        <v>17</v>
      </c>
      <c r="H15" s="8" t="s">
        <v>5</v>
      </c>
      <c r="I15" s="36">
        <v>0</v>
      </c>
      <c r="J15" s="37">
        <v>11</v>
      </c>
      <c r="K15" s="44">
        <f>+J15*I15</f>
        <v>0</v>
      </c>
    </row>
    <row r="16" spans="1:17" ht="19.5">
      <c r="B16" s="66" t="s">
        <v>57</v>
      </c>
      <c r="C16" s="39">
        <f>C14/((C15/100)*2000)</f>
        <v>0.49166666666666664</v>
      </c>
      <c r="D16" s="42"/>
      <c r="E16" s="63"/>
      <c r="K16" s="49">
        <f>SUM(K14:K15)</f>
        <v>0</v>
      </c>
    </row>
    <row r="17" spans="2:11" ht="15.75">
      <c r="B17" s="72"/>
      <c r="C17" s="45"/>
      <c r="D17" s="46"/>
      <c r="E17" s="63"/>
      <c r="G17" s="24" t="s">
        <v>20</v>
      </c>
    </row>
    <row r="18" spans="2:11">
      <c r="B18" s="70"/>
      <c r="C18" s="46"/>
      <c r="D18" s="46"/>
      <c r="E18" s="63"/>
      <c r="G18" s="20" t="s">
        <v>21</v>
      </c>
      <c r="H18" s="8" t="s">
        <v>22</v>
      </c>
      <c r="I18" s="36">
        <v>1</v>
      </c>
      <c r="J18" s="52">
        <v>35</v>
      </c>
      <c r="K18" s="44">
        <f>+J18*I18</f>
        <v>35</v>
      </c>
    </row>
    <row r="19" spans="2:11" ht="15.75">
      <c r="B19" s="64" t="s">
        <v>60</v>
      </c>
      <c r="C19" s="26" t="s">
        <v>52</v>
      </c>
      <c r="D19" s="50"/>
      <c r="E19" s="63"/>
      <c r="G19" s="20" t="s">
        <v>23</v>
      </c>
      <c r="H19" s="35" t="s">
        <v>18</v>
      </c>
      <c r="I19" s="33">
        <v>50</v>
      </c>
      <c r="J19" s="52">
        <v>0.6</v>
      </c>
      <c r="K19" s="44">
        <f>+J19*I19</f>
        <v>30</v>
      </c>
    </row>
    <row r="20" spans="2:11" ht="19.5">
      <c r="B20" s="66" t="s">
        <v>28</v>
      </c>
      <c r="C20" s="30">
        <v>550</v>
      </c>
      <c r="D20" s="51"/>
      <c r="E20" s="63"/>
      <c r="G20" s="20" t="s">
        <v>30</v>
      </c>
      <c r="H20" s="35" t="s">
        <v>18</v>
      </c>
      <c r="I20" s="33">
        <v>40</v>
      </c>
      <c r="J20" s="52">
        <v>0.7</v>
      </c>
      <c r="K20" s="44">
        <f>+J20*I20</f>
        <v>28</v>
      </c>
    </row>
    <row r="21" spans="2:11" ht="19.5">
      <c r="B21" s="66" t="s">
        <v>53</v>
      </c>
      <c r="C21" s="43">
        <v>46</v>
      </c>
      <c r="D21" s="46"/>
      <c r="E21" s="63"/>
      <c r="G21" s="20" t="s">
        <v>31</v>
      </c>
      <c r="H21" s="35" t="s">
        <v>18</v>
      </c>
      <c r="I21" s="33">
        <v>80</v>
      </c>
      <c r="J21" s="52">
        <v>0.49</v>
      </c>
      <c r="K21" s="44">
        <f>+J21*I21</f>
        <v>39.200000000000003</v>
      </c>
    </row>
    <row r="22" spans="2:11">
      <c r="B22" s="66" t="s">
        <v>54</v>
      </c>
      <c r="C22" s="39">
        <f>C20/((C21/100)*2000)</f>
        <v>0.59782608695652173</v>
      </c>
      <c r="D22" s="1"/>
      <c r="E22" s="63"/>
      <c r="G22" s="20" t="s">
        <v>78</v>
      </c>
      <c r="H22" s="35" t="s">
        <v>5</v>
      </c>
      <c r="I22" s="33">
        <v>1</v>
      </c>
      <c r="J22" s="52">
        <v>10</v>
      </c>
      <c r="K22" s="44">
        <f>+J22*I22</f>
        <v>10</v>
      </c>
    </row>
    <row r="23" spans="2:11" ht="15.75">
      <c r="B23" s="62"/>
      <c r="C23" s="1"/>
      <c r="D23" s="1"/>
      <c r="E23" s="63"/>
      <c r="G23" s="20"/>
      <c r="K23" s="49">
        <f>SUM(K18:K22)</f>
        <v>142.19999999999999</v>
      </c>
    </row>
    <row r="24" spans="2:11" ht="15.75">
      <c r="B24" s="62" t="s">
        <v>66</v>
      </c>
      <c r="C24" s="1"/>
      <c r="D24" s="1"/>
      <c r="E24" s="63"/>
      <c r="G24" s="20"/>
      <c r="K24" s="12"/>
    </row>
    <row r="25" spans="2:11">
      <c r="B25" s="62" t="s">
        <v>61</v>
      </c>
      <c r="C25" s="1"/>
      <c r="D25" s="1"/>
      <c r="E25" s="63"/>
      <c r="G25" s="14" t="s">
        <v>33</v>
      </c>
      <c r="H25" s="8"/>
      <c r="I25" s="56"/>
      <c r="J25" s="56"/>
      <c r="K25" s="56"/>
    </row>
    <row r="26" spans="2:11">
      <c r="B26" s="62" t="s">
        <v>62</v>
      </c>
      <c r="C26" s="1"/>
      <c r="D26" s="1"/>
      <c r="E26" s="63"/>
      <c r="G26" s="8" t="s">
        <v>35</v>
      </c>
      <c r="H26" s="8" t="s">
        <v>5</v>
      </c>
      <c r="I26" s="36">
        <v>1</v>
      </c>
      <c r="J26" s="57">
        <v>15</v>
      </c>
      <c r="K26" s="44">
        <f>+I26*J26</f>
        <v>15</v>
      </c>
    </row>
    <row r="27" spans="2:11">
      <c r="B27" s="62" t="s">
        <v>65</v>
      </c>
      <c r="C27" s="1"/>
      <c r="D27" s="1"/>
      <c r="E27" s="63"/>
      <c r="G27" s="6" t="s">
        <v>36</v>
      </c>
      <c r="H27" s="35" t="s">
        <v>5</v>
      </c>
      <c r="I27" s="36">
        <v>2</v>
      </c>
      <c r="J27" s="57">
        <v>9</v>
      </c>
      <c r="K27" s="44">
        <f>+I27*J27</f>
        <v>18</v>
      </c>
    </row>
    <row r="28" spans="2:11" ht="15.75" thickBot="1">
      <c r="B28" s="73" t="s">
        <v>63</v>
      </c>
      <c r="C28" s="74"/>
      <c r="D28" s="74"/>
      <c r="E28" s="75"/>
      <c r="G28" s="6" t="s">
        <v>37</v>
      </c>
      <c r="H28" s="35" t="s">
        <v>5</v>
      </c>
      <c r="I28" s="36">
        <v>0</v>
      </c>
      <c r="J28" s="57">
        <v>7.5</v>
      </c>
      <c r="K28" s="44">
        <f>+I28*J28</f>
        <v>0</v>
      </c>
    </row>
    <row r="29" spans="2:11" ht="15.75" thickBot="1">
      <c r="B29" s="1"/>
      <c r="C29" s="1"/>
      <c r="D29" s="1"/>
      <c r="E29" s="1"/>
      <c r="G29" s="20" t="s">
        <v>45</v>
      </c>
      <c r="H29" s="20" t="s">
        <v>40</v>
      </c>
      <c r="I29" s="33">
        <f>J7</f>
        <v>0</v>
      </c>
      <c r="J29" s="58">
        <v>0.9</v>
      </c>
      <c r="K29" s="52">
        <f>J29*I29</f>
        <v>0</v>
      </c>
    </row>
    <row r="30" spans="2:11" ht="19.5" customHeight="1">
      <c r="B30" s="89" t="s">
        <v>70</v>
      </c>
      <c r="C30" s="90"/>
      <c r="D30" s="90"/>
      <c r="E30" s="91"/>
      <c r="G30" s="20" t="s">
        <v>44</v>
      </c>
      <c r="H30" s="20" t="s">
        <v>40</v>
      </c>
      <c r="I30" s="33">
        <f t="shared" ref="I30:I31" si="0">J8</f>
        <v>0</v>
      </c>
      <c r="J30" s="59">
        <v>7.8</v>
      </c>
      <c r="K30" s="52">
        <f>J30*I30</f>
        <v>0</v>
      </c>
    </row>
    <row r="31" spans="2:11" ht="15.75" customHeight="1">
      <c r="B31" s="92" t="s">
        <v>72</v>
      </c>
      <c r="C31" s="93"/>
      <c r="D31" s="93"/>
      <c r="E31" s="94"/>
      <c r="G31" s="20" t="s">
        <v>43</v>
      </c>
      <c r="H31" s="20" t="s">
        <v>40</v>
      </c>
      <c r="I31" s="33">
        <f t="shared" si="0"/>
        <v>8</v>
      </c>
      <c r="J31" s="58">
        <v>7.7</v>
      </c>
      <c r="K31" s="52">
        <f>J31*I31</f>
        <v>61.6</v>
      </c>
    </row>
    <row r="32" spans="2:11" ht="18.75" customHeight="1">
      <c r="B32" s="95"/>
      <c r="C32" s="96"/>
      <c r="D32" s="96"/>
      <c r="E32" s="97"/>
      <c r="G32" s="60" t="s">
        <v>34</v>
      </c>
      <c r="H32" s="20"/>
      <c r="K32" s="49">
        <f>SUM(K26:K31)</f>
        <v>94.6</v>
      </c>
    </row>
    <row r="33" spans="2:11" ht="15.75">
      <c r="B33" s="95"/>
      <c r="C33" s="96"/>
      <c r="D33" s="96"/>
      <c r="E33" s="97"/>
      <c r="G33" s="60"/>
      <c r="H33" s="20"/>
      <c r="K33" s="12"/>
    </row>
    <row r="34" spans="2:11" ht="19.5" customHeight="1">
      <c r="B34" s="95"/>
      <c r="C34" s="96"/>
      <c r="D34" s="96"/>
      <c r="E34" s="97"/>
      <c r="G34" s="19" t="s">
        <v>51</v>
      </c>
      <c r="H34" s="8" t="s">
        <v>5</v>
      </c>
      <c r="K34" s="52">
        <v>50</v>
      </c>
    </row>
    <row r="35" spans="2:11" ht="18.75" customHeight="1">
      <c r="B35" s="98" t="s">
        <v>71</v>
      </c>
      <c r="C35" s="99"/>
      <c r="D35" s="99"/>
      <c r="E35" s="100"/>
      <c r="G35" s="60"/>
      <c r="H35" s="20"/>
      <c r="I35" s="80"/>
      <c r="J35" s="60" t="s">
        <v>80</v>
      </c>
      <c r="K35" s="49">
        <f>SUM(K16+K23+K32+K34)</f>
        <v>286.79999999999995</v>
      </c>
    </row>
    <row r="36" spans="2:11" ht="15.75">
      <c r="B36" s="98"/>
      <c r="C36" s="99"/>
      <c r="D36" s="99"/>
      <c r="E36" s="100"/>
      <c r="G36" s="60"/>
      <c r="K36" s="12"/>
    </row>
    <row r="37" spans="2:11" ht="15.75">
      <c r="B37" s="98"/>
      <c r="C37" s="99"/>
      <c r="D37" s="99"/>
      <c r="E37" s="100"/>
      <c r="J37" s="60" t="s">
        <v>49</v>
      </c>
      <c r="K37" s="49">
        <f>K35/K10</f>
        <v>79.666666666666657</v>
      </c>
    </row>
    <row r="38" spans="2:11" ht="15.75" thickBot="1">
      <c r="B38" s="73"/>
      <c r="C38" s="74"/>
      <c r="D38" s="74"/>
      <c r="E38" s="75"/>
    </row>
    <row r="39" spans="2:11" ht="18.75" customHeight="1">
      <c r="K39" s="78" t="s">
        <v>81</v>
      </c>
    </row>
    <row r="40" spans="2:11" ht="20.25" customHeight="1"/>
    <row r="41" spans="2:11" ht="17.25" customHeight="1"/>
    <row r="42" spans="2:11" ht="18.75" customHeight="1"/>
    <row r="65" spans="8:12" ht="8.1" customHeight="1"/>
    <row r="67" spans="8:12" ht="9.9499999999999993" customHeight="1"/>
    <row r="68" spans="8:12" ht="18.95" customHeight="1"/>
    <row r="69" spans="8:12" ht="9.9499999999999993" customHeight="1"/>
    <row r="71" spans="8:12" ht="9" customHeight="1"/>
    <row r="72" spans="8:12" ht="15.95" customHeight="1"/>
    <row r="73" spans="8:12" ht="9.9499999999999993" customHeight="1"/>
    <row r="76" spans="8:12">
      <c r="L76" s="1"/>
    </row>
    <row r="77" spans="8:12" ht="18">
      <c r="L77" s="2"/>
    </row>
    <row r="78" spans="8:12" ht="15.75">
      <c r="L78" s="3"/>
    </row>
    <row r="79" spans="8:12">
      <c r="H79" s="1"/>
      <c r="I79" s="1"/>
      <c r="J79" s="1"/>
      <c r="K79" s="1"/>
      <c r="L79" s="6"/>
    </row>
    <row r="80" spans="8:12" ht="18">
      <c r="H80" s="2"/>
      <c r="I80" s="2"/>
      <c r="J80" s="2"/>
      <c r="K80" s="2"/>
      <c r="L80" s="6"/>
    </row>
    <row r="81" spans="8:12" ht="15.75">
      <c r="H81" s="1"/>
      <c r="I81" s="3"/>
      <c r="J81" s="3"/>
      <c r="K81" s="3"/>
      <c r="L81" s="6"/>
    </row>
    <row r="82" spans="8:12">
      <c r="H82" s="4"/>
      <c r="I82" s="1"/>
      <c r="J82" s="5"/>
      <c r="K82" s="6"/>
      <c r="L82" s="6"/>
    </row>
    <row r="83" spans="8:12">
      <c r="H83" s="5"/>
      <c r="I83" s="1"/>
      <c r="J83" s="5"/>
      <c r="K83" s="6"/>
      <c r="L83" s="6"/>
    </row>
    <row r="84" spans="8:12">
      <c r="H84" s="5"/>
      <c r="I84" s="1"/>
      <c r="J84" s="5"/>
      <c r="K84" s="6"/>
      <c r="L84" s="6"/>
    </row>
    <row r="85" spans="8:12" ht="15.75">
      <c r="H85" s="5"/>
      <c r="I85" s="1"/>
      <c r="J85" s="5"/>
      <c r="K85" s="6"/>
      <c r="L85" s="3"/>
    </row>
    <row r="86" spans="8:12" ht="15.75">
      <c r="H86" s="3"/>
      <c r="I86" s="1"/>
      <c r="J86" s="1"/>
      <c r="K86" s="6"/>
      <c r="L86" s="6"/>
    </row>
    <row r="87" spans="8:12" ht="15.75">
      <c r="H87" s="3"/>
      <c r="I87" s="1"/>
      <c r="J87" s="1"/>
      <c r="K87" s="6"/>
      <c r="L87" s="11"/>
    </row>
    <row r="88" spans="8:12" ht="15.75">
      <c r="H88" s="3"/>
      <c r="I88" s="3"/>
      <c r="J88" s="3"/>
      <c r="K88" s="3"/>
      <c r="L88" s="11"/>
    </row>
    <row r="89" spans="8:12" ht="15.75">
      <c r="H89" s="7"/>
      <c r="I89" s="1"/>
      <c r="J89" s="1"/>
      <c r="K89" s="6"/>
      <c r="L89" s="12"/>
    </row>
    <row r="90" spans="8:12">
      <c r="H90" s="8"/>
      <c r="I90" s="8"/>
      <c r="J90" s="9"/>
      <c r="K90" s="10"/>
      <c r="L90" s="1"/>
    </row>
    <row r="91" spans="8:12">
      <c r="H91" s="8"/>
      <c r="I91" s="8"/>
      <c r="J91" s="9"/>
      <c r="K91" s="10"/>
      <c r="L91" s="11"/>
    </row>
    <row r="92" spans="8:12">
      <c r="H92" s="1"/>
      <c r="I92" s="1"/>
      <c r="J92" s="1"/>
      <c r="K92" s="1"/>
      <c r="L92" s="11"/>
    </row>
    <row r="93" spans="8:12" ht="15.75">
      <c r="H93" s="3"/>
      <c r="I93" s="1"/>
      <c r="J93" s="1"/>
      <c r="K93" s="1"/>
      <c r="L93" s="11"/>
    </row>
    <row r="94" spans="8:12">
      <c r="H94" s="5"/>
      <c r="I94" s="8"/>
      <c r="J94" s="9"/>
      <c r="K94" s="10"/>
      <c r="L94" s="11"/>
    </row>
    <row r="95" spans="8:12" ht="15.75">
      <c r="H95" s="5"/>
      <c r="I95" s="6"/>
      <c r="J95" s="5"/>
      <c r="K95" s="13"/>
      <c r="L95" s="12"/>
    </row>
    <row r="96" spans="8:12">
      <c r="H96" s="5"/>
      <c r="I96" s="6"/>
      <c r="J96" s="5"/>
      <c r="K96" s="13"/>
      <c r="L96" s="1"/>
    </row>
    <row r="97" spans="8:12">
      <c r="H97" s="5"/>
      <c r="I97" s="6"/>
      <c r="J97" s="5"/>
      <c r="K97" s="13"/>
      <c r="L97" s="15"/>
    </row>
    <row r="98" spans="8:12">
      <c r="H98" s="5"/>
      <c r="I98" s="1"/>
      <c r="J98" s="1"/>
      <c r="K98" s="1"/>
      <c r="L98" s="11"/>
    </row>
    <row r="99" spans="8:12">
      <c r="H99" s="5"/>
      <c r="I99" s="1"/>
      <c r="J99" s="1"/>
      <c r="K99" s="1"/>
      <c r="L99" s="11"/>
    </row>
    <row r="100" spans="8:12">
      <c r="H100" s="14"/>
      <c r="I100" s="8"/>
      <c r="J100" s="15"/>
      <c r="K100" s="15"/>
      <c r="L100" s="11"/>
    </row>
    <row r="101" spans="8:12">
      <c r="H101" s="8"/>
      <c r="I101" s="8"/>
      <c r="J101" s="9"/>
      <c r="K101" s="10"/>
      <c r="L101" s="13"/>
    </row>
    <row r="102" spans="8:12">
      <c r="H102" s="6"/>
      <c r="I102" s="6"/>
      <c r="J102" s="9"/>
      <c r="K102" s="10"/>
      <c r="L102" s="13"/>
    </row>
    <row r="103" spans="8:12">
      <c r="H103" s="6"/>
      <c r="I103" s="6"/>
      <c r="J103" s="9"/>
      <c r="K103" s="10"/>
      <c r="L103" s="13"/>
    </row>
    <row r="104" spans="8:12" ht="15.75">
      <c r="H104" s="5"/>
      <c r="I104" s="5"/>
      <c r="J104" s="5"/>
      <c r="K104" s="13"/>
      <c r="L104" s="12"/>
    </row>
    <row r="105" spans="8:12" ht="9" customHeight="1">
      <c r="H105" s="5"/>
      <c r="I105" s="5"/>
      <c r="J105" s="5"/>
      <c r="K105" s="16"/>
      <c r="L105" s="12"/>
    </row>
    <row r="106" spans="8:12">
      <c r="H106" s="5"/>
      <c r="I106" s="5"/>
      <c r="J106" s="5"/>
      <c r="K106" s="13"/>
      <c r="L106" s="13"/>
    </row>
    <row r="107" spans="8:12" ht="9.9499999999999993" customHeight="1">
      <c r="H107" s="17"/>
      <c r="I107" s="5"/>
      <c r="J107" s="1"/>
      <c r="K107" s="1"/>
      <c r="L107" s="1"/>
    </row>
    <row r="108" spans="8:12" ht="18" customHeight="1">
      <c r="H108" s="17"/>
      <c r="I108" s="5"/>
      <c r="J108" s="1"/>
      <c r="K108" s="1"/>
      <c r="L108" s="1"/>
    </row>
    <row r="109" spans="8:12" ht="9.9499999999999993" customHeight="1">
      <c r="H109" s="4"/>
      <c r="I109" s="8"/>
      <c r="J109" s="1"/>
      <c r="K109" s="1"/>
    </row>
    <row r="110" spans="8:12" ht="15.75">
      <c r="H110" s="1"/>
      <c r="I110" s="1"/>
      <c r="J110" s="1"/>
      <c r="K110" s="1"/>
      <c r="L110" s="21"/>
    </row>
    <row r="111" spans="8:12" ht="11.1" customHeight="1">
      <c r="H111" s="1"/>
      <c r="I111" s="1"/>
      <c r="J111" s="1"/>
      <c r="K111" s="1"/>
    </row>
    <row r="112" spans="8:12" ht="15.75">
      <c r="L112" s="49">
        <f>L89+L95+L104</f>
        <v>0</v>
      </c>
    </row>
    <row r="113" spans="8:12">
      <c r="H113" s="19"/>
      <c r="I113" s="20"/>
      <c r="J113" s="5"/>
      <c r="K113" s="1"/>
    </row>
    <row r="114" spans="8:12" ht="15.75">
      <c r="L114" s="49" t="e">
        <f>L112/L83</f>
        <v>#DIV/0!</v>
      </c>
    </row>
    <row r="115" spans="8:12" ht="15.75">
      <c r="K115" s="60" t="s">
        <v>48</v>
      </c>
    </row>
    <row r="117" spans="8:12" ht="15.75">
      <c r="K117" s="60" t="s">
        <v>49</v>
      </c>
    </row>
  </sheetData>
  <sheetProtection sheet="1" objects="1" scenarios="1"/>
  <mergeCells count="7">
    <mergeCell ref="B30:E30"/>
    <mergeCell ref="B31:E34"/>
    <mergeCell ref="B35:E37"/>
    <mergeCell ref="B2:K2"/>
    <mergeCell ref="B4:E4"/>
    <mergeCell ref="G4:K4"/>
    <mergeCell ref="B6:E6"/>
  </mergeCells>
  <hyperlinks>
    <hyperlink ref="B35:E37" r:id="rId1" display="http://www.nass.usda.gov/Statistics_by_State/Pennsylvania/Publications/Machinery_Custom_Rates/"/>
  </hyperlinks>
  <printOptions horizontalCentered="1" verticalCentered="1"/>
  <pageMargins left="0.62" right="0.52" top="0.67" bottom="0.46" header="0.5" footer="0.5"/>
  <pageSetup scale="8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Dedicated Grass Crop Budget</vt:lpstr>
      <vt:lpstr>DGC Budget Example</vt:lpstr>
      <vt:lpstr>Exisiting Hayfield Budget</vt:lpstr>
      <vt:lpstr>Exisiting Hay Budget Example</vt:lpstr>
      <vt:lpstr>'Dedicated Grass Crop Budget'!Print_Area</vt:lpstr>
      <vt:lpstr>'DGC Budget Example'!Print_Area</vt:lpstr>
      <vt:lpstr>'Exisiting Hay Budget Example'!Print_Area</vt:lpstr>
      <vt:lpstr>'Exisiting Hayfield Budget'!Print_Area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UVM</dc:creator>
  <cp:lastModifiedBy>Sidney Carl Bosworth</cp:lastModifiedBy>
  <cp:lastPrinted>2013-03-02T18:10:04Z</cp:lastPrinted>
  <dcterms:created xsi:type="dcterms:W3CDTF">2009-02-18T02:58:37Z</dcterms:created>
  <dcterms:modified xsi:type="dcterms:W3CDTF">2013-03-02T18:19:20Z</dcterms:modified>
</cp:coreProperties>
</file>